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211"/>
  <workbookPr autoCompressPictures="0"/>
  <mc:AlternateContent xmlns:mc="http://schemas.openxmlformats.org/markup-compatibility/2006">
    <mc:Choice Requires="x15">
      <x15ac:absPath xmlns:x15ac="http://schemas.microsoft.com/office/spreadsheetml/2010/11/ac" url="/Users/VKT/Google Drive/2015_IDB D/Project management - IDB_WV/2015_Module Developement/CBA and ER Tools/"/>
    </mc:Choice>
  </mc:AlternateContent>
  <bookViews>
    <workbookView xWindow="940" yWindow="460" windowWidth="19920" windowHeight="15540" tabRatio="500" activeTab="1"/>
  </bookViews>
  <sheets>
    <sheet name="Read me" sheetId="2" r:id="rId1"/>
    <sheet name="Single Sample Test" sheetId="3" r:id="rId2"/>
    <sheet name="Paired sampling" sheetId="5" r:id="rId3"/>
    <sheet name="Unpaired sampling" sheetId="7" r:id="rId4"/>
    <sheet name="Sheet1" sheetId="8" r:id="rId5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4" i="3" l="1"/>
  <c r="I7" i="3"/>
  <c r="F20" i="7"/>
  <c r="G5" i="5"/>
  <c r="F8" i="7"/>
  <c r="F9" i="7"/>
  <c r="F10" i="7"/>
  <c r="F11" i="7"/>
  <c r="F12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K7" i="7"/>
  <c r="G8" i="7"/>
  <c r="G9" i="7"/>
  <c r="G10" i="7"/>
  <c r="G11" i="7"/>
  <c r="G12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L7" i="7"/>
  <c r="L10" i="7"/>
  <c r="K6" i="7"/>
  <c r="L6" i="7"/>
  <c r="L11" i="7"/>
  <c r="L12" i="7"/>
  <c r="L8" i="7"/>
  <c r="K8" i="7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G6" i="5"/>
  <c r="G8" i="5"/>
  <c r="E8" i="3"/>
  <c r="E9" i="3"/>
  <c r="E10" i="3"/>
  <c r="E11" i="3"/>
  <c r="E12" i="3"/>
  <c r="D28" i="3"/>
  <c r="D17" i="3"/>
  <c r="D16" i="3"/>
  <c r="D18" i="3"/>
  <c r="D19" i="3"/>
  <c r="D20" i="3"/>
  <c r="D21" i="3"/>
  <c r="D22" i="3"/>
  <c r="D23" i="3"/>
  <c r="D24" i="3"/>
  <c r="D25" i="3"/>
  <c r="D26" i="3"/>
  <c r="D27" i="3"/>
  <c r="D29" i="3"/>
  <c r="D30" i="3"/>
  <c r="D31" i="3"/>
  <c r="D32" i="3"/>
  <c r="D33" i="3"/>
  <c r="D34" i="3"/>
  <c r="D35" i="3"/>
  <c r="D36" i="3"/>
  <c r="D37" i="3"/>
  <c r="D38" i="3"/>
  <c r="D39" i="3"/>
  <c r="I5" i="3"/>
  <c r="I6" i="3"/>
  <c r="I4" i="3"/>
  <c r="I8" i="3"/>
  <c r="H10" i="3"/>
  <c r="I9" i="3"/>
  <c r="L18" i="7"/>
  <c r="G9" i="5"/>
  <c r="G10" i="5"/>
  <c r="G11" i="5"/>
  <c r="G12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K6" i="5"/>
  <c r="K5" i="5"/>
  <c r="K7" i="5"/>
  <c r="K4" i="5"/>
  <c r="K8" i="5"/>
  <c r="K9" i="5"/>
  <c r="K14" i="5"/>
  <c r="I13" i="3"/>
  <c r="E16" i="3"/>
  <c r="E17" i="3"/>
  <c r="E18" i="3"/>
  <c r="E19" i="3"/>
  <c r="E6" i="3"/>
  <c r="E5" i="3"/>
  <c r="E7" i="3"/>
  <c r="M14" i="3"/>
  <c r="K13" i="5"/>
  <c r="O13" i="5"/>
  <c r="L17" i="7"/>
  <c r="P13" i="7"/>
  <c r="K13" i="7"/>
  <c r="G6" i="7"/>
  <c r="G5" i="7"/>
  <c r="F6" i="7"/>
  <c r="F5" i="7"/>
  <c r="F7" i="7"/>
  <c r="G7" i="7"/>
  <c r="J10" i="5"/>
  <c r="G7" i="5"/>
</calcChain>
</file>

<file path=xl/sharedStrings.xml><?xml version="1.0" encoding="utf-8"?>
<sst xmlns="http://schemas.openxmlformats.org/spreadsheetml/2006/main" count="312" uniqueCount="164">
  <si>
    <t>Mean</t>
  </si>
  <si>
    <t>Upper Quartile</t>
  </si>
  <si>
    <t>Lower Quartile</t>
  </si>
  <si>
    <t>Interquartile Range</t>
  </si>
  <si>
    <t>Outlier Threshold (Upper)</t>
  </si>
  <si>
    <t>Outlier Threshold (Lower)</t>
  </si>
  <si>
    <t>COV</t>
  </si>
  <si>
    <t>Does the result satisfy the 90/30 rule?</t>
  </si>
  <si>
    <t>What is the precision attained?</t>
  </si>
  <si>
    <t>Standard Deviation</t>
  </si>
  <si>
    <t>Standard error</t>
  </si>
  <si>
    <t>Sample Mean</t>
  </si>
  <si>
    <t xml:space="preserve">Outlier removal </t>
  </si>
  <si>
    <t>Outlier Identification</t>
  </si>
  <si>
    <t xml:space="preserve">S.No. </t>
  </si>
  <si>
    <t>XX1</t>
  </si>
  <si>
    <t>XX2</t>
  </si>
  <si>
    <t>XX3</t>
  </si>
  <si>
    <t>XX4</t>
  </si>
  <si>
    <t>XX5</t>
  </si>
  <si>
    <t>kg/per capita/day</t>
  </si>
  <si>
    <t>A</t>
  </si>
  <si>
    <t>B</t>
  </si>
  <si>
    <t>C</t>
  </si>
  <si>
    <t>D</t>
  </si>
  <si>
    <t>E</t>
  </si>
  <si>
    <t>Does the result satisfy the 90/10 rule?</t>
  </si>
  <si>
    <t>XX7</t>
  </si>
  <si>
    <t>XX8</t>
  </si>
  <si>
    <t>Lower bound</t>
  </si>
  <si>
    <t>Sample Size (valid count)</t>
  </si>
  <si>
    <t>Step -3 Result</t>
  </si>
  <si>
    <t>ton/hh/year</t>
  </si>
  <si>
    <t>Mean value</t>
  </si>
  <si>
    <t xml:space="preserve">Enter the Household ID from the KPT field data sheet. </t>
  </si>
  <si>
    <t>Substep 3.1</t>
  </si>
  <si>
    <t>No action required.</t>
  </si>
  <si>
    <t xml:space="preserve">Result </t>
  </si>
  <si>
    <t>Select the applicable option from drop down list for fuel consumption value as determined in step-2.</t>
  </si>
  <si>
    <t xml:space="preserve">Step -1 </t>
  </si>
  <si>
    <t>Step -2</t>
  </si>
  <si>
    <t>90/10 assessment</t>
  </si>
  <si>
    <t>Fuel saving</t>
  </si>
  <si>
    <t>F</t>
  </si>
  <si>
    <t>G</t>
  </si>
  <si>
    <t>XX6</t>
  </si>
  <si>
    <t>XX9</t>
  </si>
  <si>
    <t>XX10</t>
  </si>
  <si>
    <t>XX11</t>
  </si>
  <si>
    <t>XX12</t>
  </si>
  <si>
    <t>XX13</t>
  </si>
  <si>
    <t>XX14</t>
  </si>
  <si>
    <t>XX15</t>
  </si>
  <si>
    <t>XX16</t>
  </si>
  <si>
    <t>XX17</t>
  </si>
  <si>
    <t>XX18</t>
  </si>
  <si>
    <t>XX19</t>
  </si>
  <si>
    <t>XX20</t>
  </si>
  <si>
    <t>Step -3</t>
  </si>
  <si>
    <t xml:space="preserve"> Result</t>
  </si>
  <si>
    <t>I</t>
  </si>
  <si>
    <t xml:space="preserve">Enter the Household ID from the baseline KPT field data sheet. </t>
  </si>
  <si>
    <t xml:space="preserve">Enter the Household ID from the project KPT field data sheet. </t>
  </si>
  <si>
    <t>PX1</t>
  </si>
  <si>
    <t>PX2</t>
  </si>
  <si>
    <t>PX3</t>
  </si>
  <si>
    <t>PX4</t>
  </si>
  <si>
    <t>PX5</t>
  </si>
  <si>
    <t>PX6</t>
  </si>
  <si>
    <t>PX7</t>
  </si>
  <si>
    <t>PX8</t>
  </si>
  <si>
    <t>PX9</t>
  </si>
  <si>
    <t>PX10</t>
  </si>
  <si>
    <t>PX11</t>
  </si>
  <si>
    <t>PX12</t>
  </si>
  <si>
    <t>PX13</t>
  </si>
  <si>
    <t>PX14</t>
  </si>
  <si>
    <t>PX15</t>
  </si>
  <si>
    <t>PX16</t>
  </si>
  <si>
    <t>PX17</t>
  </si>
  <si>
    <t>PX18</t>
  </si>
  <si>
    <t>PX19</t>
  </si>
  <si>
    <t>PX20</t>
  </si>
  <si>
    <t>PX21</t>
  </si>
  <si>
    <t>PX22</t>
  </si>
  <si>
    <t>90/30 assessment</t>
  </si>
  <si>
    <t xml:space="preserve">Project fuel consumption </t>
  </si>
  <si>
    <t>XX21</t>
  </si>
  <si>
    <t>XX22</t>
  </si>
  <si>
    <t>XX23</t>
  </si>
  <si>
    <t>XX24</t>
  </si>
  <si>
    <t>XX25</t>
  </si>
  <si>
    <t>XX26</t>
  </si>
  <si>
    <t>XX27</t>
  </si>
  <si>
    <t>XX28</t>
  </si>
  <si>
    <t>XX29</t>
  </si>
  <si>
    <t>XX30</t>
  </si>
  <si>
    <t>XX31</t>
  </si>
  <si>
    <t>XX32</t>
  </si>
  <si>
    <t>XX33</t>
  </si>
  <si>
    <t>XX34</t>
  </si>
  <si>
    <t>XX35</t>
  </si>
  <si>
    <t>XX36</t>
  </si>
  <si>
    <t>XX37</t>
  </si>
  <si>
    <t>XX38</t>
  </si>
  <si>
    <t>XX39</t>
  </si>
  <si>
    <t>XX40</t>
  </si>
  <si>
    <t>PX23</t>
  </si>
  <si>
    <t>PX24</t>
  </si>
  <si>
    <t>PX25</t>
  </si>
  <si>
    <t>PX26</t>
  </si>
  <si>
    <t>PX27</t>
  </si>
  <si>
    <t>PX28</t>
  </si>
  <si>
    <t>PX29</t>
  </si>
  <si>
    <t>PX30</t>
  </si>
  <si>
    <t>PX31</t>
  </si>
  <si>
    <t>PX32</t>
  </si>
  <si>
    <t xml:space="preserve">Enter the KPT Serial number. The table autoexpands upon entering the serial number. </t>
  </si>
  <si>
    <t>XX!2</t>
  </si>
  <si>
    <t>Fuel consumption</t>
  </si>
  <si>
    <t xml:space="preserve">Fuel saving </t>
  </si>
  <si>
    <t>Outlier removal</t>
  </si>
  <si>
    <t>Select the baseline fuel type and enter baseline fuel consumption value from KPT field data sheet.</t>
  </si>
  <si>
    <t>Select fuel type</t>
  </si>
  <si>
    <t>Firewood</t>
  </si>
  <si>
    <t>Charcoal</t>
  </si>
  <si>
    <t>Coal</t>
  </si>
  <si>
    <t xml:space="preserve">Dung Cake </t>
  </si>
  <si>
    <t xml:space="preserve">Crop residue </t>
  </si>
  <si>
    <t>Biomass pellets</t>
  </si>
  <si>
    <t>Kerosene</t>
  </si>
  <si>
    <t>Biogas</t>
  </si>
  <si>
    <t>LPG</t>
  </si>
  <si>
    <t xml:space="preserve">Electricity </t>
  </si>
  <si>
    <t>Ethanol/Alcohol</t>
  </si>
  <si>
    <t>Ethanol Gel</t>
  </si>
  <si>
    <t>Other 1</t>
  </si>
  <si>
    <t>Other 2</t>
  </si>
  <si>
    <t>Outlier identification</t>
  </si>
  <si>
    <t>Unit</t>
  </si>
  <si>
    <t>Enter the KPT Serial number. The table autoexpands upon entering the serial number.</t>
  </si>
  <si>
    <t>Select the project fuel type and enter project fuel consumption value from KPT field data sheet.</t>
  </si>
  <si>
    <t xml:space="preserve">Baseline </t>
  </si>
  <si>
    <t>Project</t>
  </si>
  <si>
    <t>Select option</t>
  </si>
  <si>
    <t>User shall only use blue shaded cells for inout, DO NOT CHANGE ANY OTHER CELL VALUE or FORMULA.</t>
  </si>
  <si>
    <t>Step 1.1</t>
  </si>
  <si>
    <t>Step 1.3</t>
  </si>
  <si>
    <t>Step 1.2</t>
  </si>
  <si>
    <t>Step 3.1</t>
  </si>
  <si>
    <t>Step 3.2</t>
  </si>
  <si>
    <t>Step 1.4</t>
  </si>
  <si>
    <t>Step 1.5</t>
  </si>
  <si>
    <t xml:space="preserve">Baseline fuel consumption </t>
  </si>
  <si>
    <t>Project fuel consumption</t>
  </si>
  <si>
    <t xml:space="preserve"> Step 3.1</t>
  </si>
  <si>
    <t xml:space="preserve">Enter the average family size (adult equivalent) from KPT field data sheet. </t>
  </si>
  <si>
    <t xml:space="preserve">Outlier Identification </t>
  </si>
  <si>
    <t>90/10 or 90/30 assesment</t>
  </si>
  <si>
    <t>Objective</t>
  </si>
  <si>
    <t xml:space="preserve">Source of information </t>
  </si>
  <si>
    <t>Action</t>
  </si>
  <si>
    <t>Result</t>
  </si>
  <si>
    <t>Background Assessment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</si>
</sst>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color theme="1"/>
      <name val="Avenir-Book"/>
      <family val="2"/>
    </font>
    <font>
      <sz val="10"/>
      <color theme="1"/>
      <name val="Avenir-Book"/>
      <family val="2"/>
    </font>
    <font>
      <sz val="11"/>
      <color theme="1"/>
      <name val="Avenir-Book"/>
      <family val="2"/>
    </font>
    <font>
      <b/>
      <sz val="11"/>
      <color theme="1"/>
      <name val="Avenir-Book"/>
      <family val="2"/>
    </font>
    <font>
      <sz val="11"/>
      <color rgb="FFC00000"/>
      <name val="Avenir-Book"/>
      <family val="2"/>
    </font>
    <font>
      <b/>
      <sz val="11"/>
      <color theme="0"/>
      <name val="Avenir-Book"/>
      <family val="2"/>
    </font>
    <font>
      <u/>
      <sz val="10"/>
      <color theme="10"/>
      <name val="Avenir-Book"/>
      <family val="2"/>
    </font>
    <font>
      <u/>
      <sz val="10"/>
      <color theme="11"/>
      <name val="Avenir-Book"/>
      <family val="2"/>
    </font>
    <font>
      <i/>
      <sz val="11"/>
      <color theme="1"/>
      <name val="Avenir-Book"/>
    </font>
    <font>
      <b/>
      <sz val="12"/>
      <color theme="0"/>
      <name val="Avenir-Book"/>
      <family val="2"/>
    </font>
    <font>
      <sz val="12"/>
      <color theme="0"/>
      <name val="Avenir-Book"/>
    </font>
    <font>
      <b/>
      <sz val="11"/>
      <color rgb="FFFF0000"/>
      <name val="Avenir-Book"/>
      <family val="2"/>
    </font>
    <font>
      <i/>
      <sz val="11"/>
      <color rgb="FFFF0000"/>
      <name val="Avenir-Book"/>
    </font>
    <font>
      <sz val="11"/>
      <color rgb="FFFF0000"/>
      <name val="Avenir-Book"/>
      <family val="2"/>
    </font>
    <font>
      <i/>
      <sz val="12"/>
      <color rgb="FF000000"/>
      <name val="Avenir-Book"/>
    </font>
    <font>
      <i/>
      <sz val="12"/>
      <color theme="1"/>
      <name val="Avenir-Book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theme="6"/>
      </patternFill>
    </fill>
    <fill>
      <patternFill patternType="solid">
        <fgColor theme="1"/>
        <bgColor theme="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rgb="FF9BBB59"/>
      </patternFill>
    </fill>
  </fills>
  <borders count="2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229">
    <xf numFmtId="0" fontId="0" fillId="0" borderId="0" xfId="0"/>
    <xf numFmtId="0" fontId="0" fillId="2" borderId="0" xfId="0" applyFill="1"/>
    <xf numFmtId="0" fontId="2" fillId="2" borderId="0" xfId="0" applyFont="1" applyFill="1"/>
    <xf numFmtId="0" fontId="2" fillId="0" borderId="0" xfId="0" applyFont="1"/>
    <xf numFmtId="0" fontId="0" fillId="2" borderId="0" xfId="0" applyFill="1" applyBorder="1"/>
    <xf numFmtId="0" fontId="3" fillId="4" borderId="0" xfId="0" applyFont="1" applyFill="1" applyBorder="1"/>
    <xf numFmtId="0" fontId="2" fillId="2" borderId="0" xfId="0" applyFont="1" applyFill="1" applyBorder="1"/>
    <xf numFmtId="164" fontId="2" fillId="0" borderId="5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8" fillId="2" borderId="5" xfId="0" applyFont="1" applyFill="1" applyBorder="1" applyAlignment="1">
      <alignment vertical="top"/>
    </xf>
    <xf numFmtId="0" fontId="8" fillId="4" borderId="0" xfId="0" applyFont="1" applyFill="1" applyBorder="1" applyAlignment="1">
      <alignment horizontal="center"/>
    </xf>
    <xf numFmtId="0" fontId="9" fillId="3" borderId="3" xfId="0" applyFont="1" applyFill="1" applyBorder="1"/>
    <xf numFmtId="0" fontId="2" fillId="2" borderId="1" xfId="0" applyFont="1" applyFill="1" applyBorder="1"/>
    <xf numFmtId="0" fontId="10" fillId="3" borderId="3" xfId="0" applyFont="1" applyFill="1" applyBorder="1"/>
    <xf numFmtId="0" fontId="0" fillId="3" borderId="0" xfId="0" applyFill="1"/>
    <xf numFmtId="0" fontId="10" fillId="3" borderId="1" xfId="0" applyFont="1" applyFill="1" applyBorder="1"/>
    <xf numFmtId="0" fontId="2" fillId="2" borderId="5" xfId="0" applyFont="1" applyFill="1" applyBorder="1" applyAlignment="1">
      <alignment horizontal="center" vertical="center"/>
    </xf>
    <xf numFmtId="2" fontId="8" fillId="4" borderId="0" xfId="0" applyNumberFormat="1" applyFont="1" applyFill="1" applyBorder="1"/>
    <xf numFmtId="2" fontId="8" fillId="4" borderId="9" xfId="0" applyNumberFormat="1" applyFont="1" applyFill="1" applyBorder="1"/>
    <xf numFmtId="0" fontId="8" fillId="2" borderId="1" xfId="0" applyFont="1" applyFill="1" applyBorder="1" applyAlignment="1">
      <alignment vertical="top"/>
    </xf>
    <xf numFmtId="0" fontId="0" fillId="2" borderId="0" xfId="0" applyFill="1" applyProtection="1"/>
    <xf numFmtId="0" fontId="2" fillId="2" borderId="0" xfId="0" applyFont="1" applyFill="1" applyProtection="1"/>
    <xf numFmtId="0" fontId="5" fillId="5" borderId="5" xfId="0" applyFont="1" applyFill="1" applyBorder="1" applyProtection="1"/>
    <xf numFmtId="0" fontId="8" fillId="2" borderId="5" xfId="0" applyFont="1" applyFill="1" applyBorder="1" applyAlignment="1" applyProtection="1">
      <alignment vertical="top"/>
    </xf>
    <xf numFmtId="0" fontId="8" fillId="4" borderId="6" xfId="0" applyFont="1" applyFill="1" applyBorder="1" applyProtection="1"/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3" fillId="4" borderId="0" xfId="0" applyFont="1" applyFill="1" applyBorder="1" applyAlignment="1">
      <alignment vertical="top"/>
    </xf>
    <xf numFmtId="2" fontId="8" fillId="4" borderId="9" xfId="0" applyNumberFormat="1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0" fillId="0" borderId="0" xfId="0" applyAlignment="1">
      <alignment vertical="top"/>
    </xf>
    <xf numFmtId="0" fontId="3" fillId="4" borderId="0" xfId="0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vertical="center"/>
    </xf>
    <xf numFmtId="0" fontId="8" fillId="4" borderId="0" xfId="0" applyFont="1" applyFill="1" applyBorder="1" applyProtection="1"/>
    <xf numFmtId="2" fontId="8" fillId="4" borderId="0" xfId="0" applyNumberFormat="1" applyFont="1" applyFill="1" applyBorder="1" applyProtection="1"/>
    <xf numFmtId="0" fontId="3" fillId="4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left" vertical="top"/>
    </xf>
    <xf numFmtId="0" fontId="5" fillId="6" borderId="0" xfId="0" applyFont="1" applyFill="1" applyBorder="1" applyAlignment="1">
      <alignment vertical="top"/>
    </xf>
    <xf numFmtId="0" fontId="2" fillId="2" borderId="2" xfId="0" applyFont="1" applyFill="1" applyBorder="1" applyAlignment="1">
      <alignment horizontal="left" vertical="top"/>
    </xf>
    <xf numFmtId="0" fontId="2" fillId="2" borderId="5" xfId="0" applyFont="1" applyFill="1" applyBorder="1" applyAlignment="1" applyProtection="1">
      <alignment horizontal="left" vertical="top"/>
    </xf>
    <xf numFmtId="0" fontId="2" fillId="2" borderId="1" xfId="0" applyFont="1" applyFill="1" applyBorder="1" applyAlignment="1" applyProtection="1">
      <alignment horizontal="left" vertical="top"/>
    </xf>
    <xf numFmtId="0" fontId="11" fillId="2" borderId="0" xfId="0" applyFont="1" applyFill="1" applyBorder="1" applyAlignment="1">
      <alignment vertical="top" wrapText="1"/>
    </xf>
    <xf numFmtId="0" fontId="8" fillId="4" borderId="12" xfId="0" applyFont="1" applyFill="1" applyBorder="1" applyProtection="1"/>
    <xf numFmtId="2" fontId="8" fillId="4" borderId="10" xfId="0" applyNumberFormat="1" applyFont="1" applyFill="1" applyBorder="1" applyProtection="1"/>
    <xf numFmtId="2" fontId="8" fillId="4" borderId="9" xfId="0" applyNumberFormat="1" applyFont="1" applyFill="1" applyBorder="1" applyProtection="1"/>
    <xf numFmtId="0" fontId="9" fillId="3" borderId="5" xfId="0" applyFont="1" applyFill="1" applyBorder="1" applyProtection="1"/>
    <xf numFmtId="0" fontId="9" fillId="3" borderId="5" xfId="0" applyFont="1" applyFill="1" applyBorder="1" applyAlignment="1">
      <alignment horizontal="left"/>
    </xf>
    <xf numFmtId="0" fontId="2" fillId="6" borderId="0" xfId="0" applyFont="1" applyFill="1" applyBorder="1" applyAlignment="1" applyProtection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/>
    </xf>
    <xf numFmtId="164" fontId="2" fillId="6" borderId="5" xfId="0" applyNumberFormat="1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/>
    </xf>
    <xf numFmtId="164" fontId="2" fillId="6" borderId="0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horizontal="center" vertical="center"/>
    </xf>
    <xf numFmtId="0" fontId="2" fillId="6" borderId="5" xfId="0" applyFont="1" applyFill="1" applyBorder="1" applyAlignment="1" applyProtection="1">
      <alignment horizontal="center"/>
      <protection locked="0"/>
    </xf>
    <xf numFmtId="2" fontId="2" fillId="2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 vertical="top" wrapText="1"/>
    </xf>
    <xf numFmtId="0" fontId="0" fillId="2" borderId="5" xfId="0" applyFill="1" applyBorder="1"/>
    <xf numFmtId="2" fontId="0" fillId="6" borderId="5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0" fontId="2" fillId="2" borderId="2" xfId="0" applyFont="1" applyFill="1" applyBorder="1" applyAlignment="1">
      <alignment vertical="center"/>
    </xf>
    <xf numFmtId="0" fontId="0" fillId="2" borderId="5" xfId="0" applyFont="1" applyFill="1" applyBorder="1"/>
    <xf numFmtId="0" fontId="4" fillId="6" borderId="5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center"/>
    </xf>
    <xf numFmtId="0" fontId="8" fillId="4" borderId="0" xfId="0" applyFont="1" applyFill="1" applyBorder="1"/>
    <xf numFmtId="164" fontId="0" fillId="0" borderId="5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6" borderId="14" xfId="0" applyFont="1" applyFill="1" applyBorder="1" applyAlignment="1">
      <alignment horizontal="center"/>
    </xf>
    <xf numFmtId="2" fontId="0" fillId="6" borderId="9" xfId="0" applyNumberFormat="1" applyFill="1" applyBorder="1" applyAlignment="1">
      <alignment horizontal="center"/>
    </xf>
    <xf numFmtId="2" fontId="2" fillId="6" borderId="9" xfId="0" applyNumberFormat="1" applyFont="1" applyFill="1" applyBorder="1" applyAlignment="1">
      <alignment horizontal="center"/>
    </xf>
    <xf numFmtId="2" fontId="2" fillId="6" borderId="7" xfId="0" applyNumberFormat="1" applyFont="1" applyFill="1" applyBorder="1" applyAlignment="1">
      <alignment horizontal="center"/>
    </xf>
    <xf numFmtId="0" fontId="2" fillId="4" borderId="5" xfId="0" applyFont="1" applyFill="1" applyBorder="1"/>
    <xf numFmtId="2" fontId="8" fillId="4" borderId="5" xfId="0" applyNumberFormat="1" applyFont="1" applyFill="1" applyBorder="1"/>
    <xf numFmtId="0" fontId="10" fillId="2" borderId="0" xfId="0" applyFont="1" applyFill="1" applyBorder="1"/>
    <xf numFmtId="0" fontId="0" fillId="0" borderId="11" xfId="0" applyBorder="1"/>
    <xf numFmtId="0" fontId="8" fillId="4" borderId="11" xfId="0" applyFont="1" applyFill="1" applyBorder="1"/>
    <xf numFmtId="0" fontId="3" fillId="0" borderId="11" xfId="0" applyFont="1" applyFill="1" applyBorder="1" applyAlignment="1">
      <alignment horizontal="center" vertical="top"/>
    </xf>
    <xf numFmtId="2" fontId="8" fillId="4" borderId="11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vertical="top"/>
    </xf>
    <xf numFmtId="0" fontId="0" fillId="2" borderId="2" xfId="0" applyFont="1" applyFill="1" applyBorder="1"/>
    <xf numFmtId="0" fontId="2" fillId="2" borderId="8" xfId="0" applyFont="1" applyFill="1" applyBorder="1" applyAlignment="1">
      <alignment vertical="top" wrapText="1"/>
    </xf>
    <xf numFmtId="0" fontId="11" fillId="2" borderId="0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left" vertical="top"/>
    </xf>
    <xf numFmtId="0" fontId="2" fillId="2" borderId="6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5" xfId="0" applyFont="1" applyFill="1" applyBorder="1" applyAlignment="1" applyProtection="1">
      <alignment horizontal="left" vertical="top" wrapText="1"/>
    </xf>
    <xf numFmtId="0" fontId="2" fillId="2" borderId="1" xfId="0" applyFont="1" applyFill="1" applyBorder="1" applyAlignment="1" applyProtection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top" wrapText="1"/>
    </xf>
    <xf numFmtId="0" fontId="8" fillId="4" borderId="0" xfId="0" applyFont="1" applyFill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2" fillId="2" borderId="0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left" vertical="top" wrapText="1"/>
    </xf>
    <xf numFmtId="0" fontId="2" fillId="2" borderId="2" xfId="0" applyFont="1" applyFill="1" applyBorder="1" applyAlignment="1" applyProtection="1">
      <alignment horizontal="left" vertical="top"/>
    </xf>
    <xf numFmtId="0" fontId="2" fillId="2" borderId="10" xfId="0" applyFont="1" applyFill="1" applyBorder="1" applyAlignment="1" applyProtection="1">
      <alignment horizontal="left" vertical="top" wrapText="1"/>
    </xf>
    <xf numFmtId="0" fontId="2" fillId="2" borderId="0" xfId="0" applyFont="1" applyFill="1" applyAlignment="1">
      <alignment horizontal="center" vertical="center"/>
    </xf>
    <xf numFmtId="0" fontId="2" fillId="6" borderId="15" xfId="0" applyFont="1" applyFill="1" applyBorder="1" applyAlignment="1">
      <alignment horizontal="right"/>
    </xf>
    <xf numFmtId="0" fontId="2" fillId="6" borderId="16" xfId="0" applyFont="1" applyFill="1" applyBorder="1" applyAlignment="1">
      <alignment horizontal="right"/>
    </xf>
    <xf numFmtId="2" fontId="2" fillId="6" borderId="17" xfId="0" applyNumberFormat="1" applyFont="1" applyFill="1" applyBorder="1" applyAlignment="1">
      <alignment horizontal="right"/>
    </xf>
    <xf numFmtId="0" fontId="2" fillId="6" borderId="18" xfId="0" applyFont="1" applyFill="1" applyBorder="1" applyAlignment="1">
      <alignment horizontal="right"/>
    </xf>
    <xf numFmtId="0" fontId="8" fillId="2" borderId="6" xfId="0" applyFont="1" applyFill="1" applyBorder="1" applyAlignment="1" applyProtection="1">
      <alignment vertical="top"/>
    </xf>
    <xf numFmtId="2" fontId="8" fillId="2" borderId="9" xfId="0" applyNumberFormat="1" applyFont="1" applyFill="1" applyBorder="1" applyAlignment="1" applyProtection="1">
      <alignment vertical="top"/>
    </xf>
    <xf numFmtId="1" fontId="8" fillId="2" borderId="9" xfId="0" applyNumberFormat="1" applyFont="1" applyFill="1" applyBorder="1" applyAlignment="1" applyProtection="1">
      <alignment vertical="top"/>
    </xf>
    <xf numFmtId="9" fontId="8" fillId="2" borderId="9" xfId="1" applyFont="1" applyFill="1" applyBorder="1" applyAlignment="1" applyProtection="1">
      <alignment vertical="top"/>
    </xf>
    <xf numFmtId="0" fontId="8" fillId="2" borderId="19" xfId="0" applyFont="1" applyFill="1" applyBorder="1" applyAlignment="1" applyProtection="1">
      <alignment horizontal="center" vertical="top" wrapText="1"/>
    </xf>
    <xf numFmtId="0" fontId="8" fillId="2" borderId="20" xfId="0" applyFont="1" applyFill="1" applyBorder="1" applyAlignment="1" applyProtection="1">
      <alignment horizontal="center" vertical="top" wrapText="1"/>
    </xf>
    <xf numFmtId="0" fontId="8" fillId="2" borderId="12" xfId="0" applyFont="1" applyFill="1" applyBorder="1" applyAlignment="1" applyProtection="1">
      <alignment horizontal="center" vertical="top" wrapText="1"/>
    </xf>
    <xf numFmtId="2" fontId="12" fillId="6" borderId="9" xfId="0" applyNumberFormat="1" applyFont="1" applyFill="1" applyBorder="1" applyAlignment="1" applyProtection="1">
      <alignment horizontal="right" vertical="top"/>
    </xf>
    <xf numFmtId="2" fontId="12" fillId="2" borderId="1" xfId="0" applyNumberFormat="1" applyFont="1" applyFill="1" applyBorder="1" applyAlignment="1" applyProtection="1">
      <alignment horizontal="center" vertical="top" wrapText="1"/>
    </xf>
    <xf numFmtId="2" fontId="12" fillId="2" borderId="7" xfId="0" applyNumberFormat="1" applyFont="1" applyFill="1" applyBorder="1" applyAlignment="1" applyProtection="1">
      <alignment horizontal="center" vertical="top" wrapText="1"/>
    </xf>
    <xf numFmtId="2" fontId="12" fillId="2" borderId="0" xfId="0" applyNumberFormat="1" applyFont="1" applyFill="1" applyBorder="1" applyAlignment="1" applyProtection="1">
      <alignment horizontal="center" vertical="top" wrapText="1"/>
    </xf>
    <xf numFmtId="2" fontId="12" fillId="2" borderId="8" xfId="0" applyNumberFormat="1" applyFont="1" applyFill="1" applyBorder="1" applyAlignment="1" applyProtection="1">
      <alignment horizontal="center" vertical="top" wrapText="1"/>
    </xf>
    <xf numFmtId="2" fontId="12" fillId="2" borderId="2" xfId="0" applyNumberFormat="1" applyFont="1" applyFill="1" applyBorder="1" applyAlignment="1" applyProtection="1">
      <alignment horizontal="center" vertical="top" wrapText="1"/>
    </xf>
    <xf numFmtId="2" fontId="12" fillId="2" borderId="10" xfId="0" applyNumberFormat="1" applyFont="1" applyFill="1" applyBorder="1" applyAlignment="1" applyProtection="1">
      <alignment horizontal="center" vertical="top" wrapText="1"/>
    </xf>
    <xf numFmtId="0" fontId="13" fillId="6" borderId="5" xfId="0" applyFont="1" applyFill="1" applyBorder="1" applyAlignment="1">
      <alignment horizontal="center"/>
    </xf>
    <xf numFmtId="0" fontId="11" fillId="6" borderId="0" xfId="0" applyFont="1" applyFill="1" applyBorder="1" applyAlignment="1">
      <alignment vertical="top"/>
    </xf>
    <xf numFmtId="0" fontId="0" fillId="2" borderId="5" xfId="0" applyFill="1" applyBorder="1" applyAlignment="1">
      <alignment horizontal="left"/>
    </xf>
    <xf numFmtId="0" fontId="2" fillId="2" borderId="5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2" fontId="8" fillId="4" borderId="10" xfId="0" applyNumberFormat="1" applyFont="1" applyFill="1" applyBorder="1"/>
    <xf numFmtId="0" fontId="0" fillId="2" borderId="6" xfId="0" applyFill="1" applyBorder="1" applyAlignment="1">
      <alignment horizontal="left"/>
    </xf>
    <xf numFmtId="0" fontId="3" fillId="2" borderId="5" xfId="0" applyFont="1" applyFill="1" applyBorder="1" applyAlignment="1">
      <alignment vertical="top"/>
    </xf>
    <xf numFmtId="0" fontId="3" fillId="2" borderId="9" xfId="0" applyFont="1" applyFill="1" applyBorder="1" applyAlignment="1">
      <alignment vertical="top"/>
    </xf>
    <xf numFmtId="0" fontId="8" fillId="4" borderId="11" xfId="0" applyFont="1" applyFill="1" applyBorder="1" applyAlignment="1">
      <alignment horizontal="left"/>
    </xf>
    <xf numFmtId="0" fontId="8" fillId="4" borderId="11" xfId="0" applyFont="1" applyFill="1" applyBorder="1" applyAlignment="1">
      <alignment horizontal="left" vertical="top"/>
    </xf>
    <xf numFmtId="0" fontId="14" fillId="7" borderId="1" xfId="0" applyFont="1" applyFill="1" applyBorder="1" applyAlignment="1">
      <alignment horizontal="center" vertical="center" wrapText="1"/>
    </xf>
    <xf numFmtId="0" fontId="14" fillId="7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wrapText="1"/>
    </xf>
    <xf numFmtId="0" fontId="0" fillId="2" borderId="0" xfId="0" applyFill="1" applyBorder="1" applyAlignment="1">
      <alignment vertical="top"/>
    </xf>
    <xf numFmtId="2" fontId="2" fillId="6" borderId="22" xfId="0" applyNumberFormat="1" applyFont="1" applyFill="1" applyBorder="1" applyAlignment="1">
      <alignment horizontal="right"/>
    </xf>
    <xf numFmtId="0" fontId="2" fillId="6" borderId="23" xfId="0" applyFont="1" applyFill="1" applyBorder="1" applyAlignment="1">
      <alignment horizontal="right"/>
    </xf>
    <xf numFmtId="0" fontId="13" fillId="6" borderId="6" xfId="0" applyFont="1" applyFill="1" applyBorder="1" applyAlignment="1">
      <alignment horizontal="center"/>
    </xf>
    <xf numFmtId="2" fontId="12" fillId="2" borderId="1" xfId="0" applyNumberFormat="1" applyFont="1" applyFill="1" applyBorder="1" applyAlignment="1">
      <alignment horizontal="right" vertical="center" wrapText="1"/>
    </xf>
    <xf numFmtId="2" fontId="12" fillId="2" borderId="0" xfId="0" applyNumberFormat="1" applyFont="1" applyFill="1" applyBorder="1" applyAlignment="1">
      <alignment horizontal="right" vertical="center" wrapText="1"/>
    </xf>
    <xf numFmtId="2" fontId="12" fillId="2" borderId="2" xfId="0" applyNumberFormat="1" applyFont="1" applyFill="1" applyBorder="1" applyAlignment="1">
      <alignment horizontal="right" vertical="center" wrapText="1"/>
    </xf>
    <xf numFmtId="0" fontId="8" fillId="2" borderId="6" xfId="0" applyFont="1" applyFill="1" applyBorder="1" applyAlignment="1">
      <alignment vertical="top"/>
    </xf>
    <xf numFmtId="2" fontId="8" fillId="2" borderId="9" xfId="0" applyNumberFormat="1" applyFont="1" applyFill="1" applyBorder="1" applyAlignment="1">
      <alignment vertical="top"/>
    </xf>
    <xf numFmtId="1" fontId="8" fillId="2" borderId="9" xfId="0" applyNumberFormat="1" applyFont="1" applyFill="1" applyBorder="1" applyAlignment="1">
      <alignment vertical="top"/>
    </xf>
    <xf numFmtId="9" fontId="8" fillId="2" borderId="9" xfId="1" applyFont="1" applyFill="1" applyBorder="1" applyAlignment="1">
      <alignment vertical="top"/>
    </xf>
    <xf numFmtId="0" fontId="8" fillId="2" borderId="19" xfId="0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 wrapText="1"/>
    </xf>
    <xf numFmtId="0" fontId="8" fillId="2" borderId="20" xfId="0" applyFont="1" applyFill="1" applyBorder="1" applyAlignment="1">
      <alignment horizontal="left" vertical="center"/>
    </xf>
    <xf numFmtId="2" fontId="12" fillId="2" borderId="8" xfId="0" applyNumberFormat="1" applyFont="1" applyFill="1" applyBorder="1" applyAlignment="1">
      <alignment horizontal="right" vertical="center" wrapText="1"/>
    </xf>
    <xf numFmtId="0" fontId="8" fillId="2" borderId="12" xfId="0" applyFont="1" applyFill="1" applyBorder="1" applyAlignment="1">
      <alignment horizontal="left" vertical="center"/>
    </xf>
    <xf numFmtId="2" fontId="12" fillId="2" borderId="10" xfId="0" applyNumberFormat="1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left" wrapText="1"/>
    </xf>
    <xf numFmtId="0" fontId="2" fillId="4" borderId="7" xfId="0" applyFont="1" applyFill="1" applyBorder="1" applyAlignment="1">
      <alignment horizontal="left" wrapText="1"/>
    </xf>
    <xf numFmtId="0" fontId="2" fillId="4" borderId="2" xfId="0" applyFont="1" applyFill="1" applyBorder="1" applyAlignment="1">
      <alignment horizontal="left" wrapText="1"/>
    </xf>
    <xf numFmtId="0" fontId="2" fillId="4" borderId="10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3" fillId="2" borderId="10" xfId="0" applyFont="1" applyFill="1" applyBorder="1" applyAlignment="1">
      <alignment horizontal="center" vertical="top"/>
    </xf>
    <xf numFmtId="0" fontId="10" fillId="3" borderId="5" xfId="0" applyFont="1" applyFill="1" applyBorder="1"/>
    <xf numFmtId="0" fontId="0" fillId="3" borderId="2" xfId="0" applyFill="1" applyBorder="1"/>
    <xf numFmtId="0" fontId="15" fillId="4" borderId="0" xfId="0" applyFont="1" applyFill="1" applyBorder="1" applyAlignment="1">
      <alignment horizontal="center" vertical="top" wrapText="1"/>
    </xf>
    <xf numFmtId="0" fontId="15" fillId="4" borderId="0" xfId="0" applyFont="1" applyFill="1" applyBorder="1" applyAlignment="1">
      <alignment horizontal="center" wrapText="1"/>
    </xf>
    <xf numFmtId="2" fontId="15" fillId="4" borderId="0" xfId="0" applyNumberFormat="1" applyFont="1" applyFill="1" applyBorder="1" applyAlignment="1">
      <alignment horizontal="center" wrapText="1"/>
    </xf>
    <xf numFmtId="0" fontId="2" fillId="2" borderId="19" xfId="0" applyFont="1" applyFill="1" applyBorder="1"/>
    <xf numFmtId="0" fontId="2" fillId="2" borderId="7" xfId="0" applyFont="1" applyFill="1" applyBorder="1" applyAlignment="1">
      <alignment horizontal="center" wrapText="1"/>
    </xf>
    <xf numFmtId="0" fontId="0" fillId="2" borderId="12" xfId="0" applyFont="1" applyFill="1" applyBorder="1"/>
    <xf numFmtId="0" fontId="2" fillId="2" borderId="10" xfId="0" applyFont="1" applyFill="1" applyBorder="1" applyAlignment="1">
      <alignment horizontal="center" wrapText="1"/>
    </xf>
    <xf numFmtId="0" fontId="8" fillId="2" borderId="12" xfId="0" applyFont="1" applyFill="1" applyBorder="1" applyAlignment="1">
      <alignment vertical="top"/>
    </xf>
    <xf numFmtId="164" fontId="8" fillId="2" borderId="9" xfId="0" applyNumberFormat="1" applyFont="1" applyFill="1" applyBorder="1" applyAlignment="1">
      <alignment horizontal="right" vertical="top"/>
    </xf>
    <xf numFmtId="0" fontId="0" fillId="3" borderId="20" xfId="0" applyFill="1" applyBorder="1"/>
    <xf numFmtId="0" fontId="0" fillId="3" borderId="0" xfId="0" applyFill="1" applyBorder="1"/>
    <xf numFmtId="0" fontId="10" fillId="3" borderId="8" xfId="0" applyFont="1" applyFill="1" applyBorder="1" applyAlignment="1">
      <alignment horizontal="right"/>
    </xf>
    <xf numFmtId="2" fontId="0" fillId="0" borderId="8" xfId="0" applyNumberFormat="1" applyBorder="1"/>
    <xf numFmtId="0" fontId="8" fillId="2" borderId="19" xfId="0" applyFont="1" applyFill="1" applyBorder="1" applyAlignment="1">
      <alignment vertical="top"/>
    </xf>
    <xf numFmtId="164" fontId="8" fillId="2" borderId="11" xfId="0" applyNumberFormat="1" applyFont="1" applyFill="1" applyBorder="1" applyAlignment="1">
      <alignment horizontal="right" vertical="top"/>
    </xf>
    <xf numFmtId="0" fontId="2" fillId="2" borderId="13" xfId="0" applyFont="1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7" xfId="0" applyNumberFormat="1" applyFont="1" applyFill="1" applyBorder="1" applyAlignment="1">
      <alignment horizontal="center" vertical="center" wrapText="1"/>
    </xf>
    <xf numFmtId="2" fontId="12" fillId="2" borderId="0" xfId="0" applyNumberFormat="1" applyFont="1" applyFill="1" applyBorder="1" applyAlignment="1">
      <alignment horizontal="center" vertical="center" wrapText="1"/>
    </xf>
    <xf numFmtId="2" fontId="12" fillId="2" borderId="8" xfId="0" applyNumberFormat="1" applyFont="1" applyFill="1" applyBorder="1" applyAlignment="1">
      <alignment horizontal="center" vertical="center" wrapText="1"/>
    </xf>
    <xf numFmtId="2" fontId="12" fillId="2" borderId="2" xfId="0" applyNumberFormat="1" applyFont="1" applyFill="1" applyBorder="1" applyAlignment="1">
      <alignment horizontal="center" vertical="center" wrapText="1"/>
    </xf>
    <xf numFmtId="2" fontId="12" fillId="2" borderId="10" xfId="0" applyNumberFormat="1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right"/>
    </xf>
    <xf numFmtId="0" fontId="2" fillId="6" borderId="25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2" fontId="12" fillId="2" borderId="9" xfId="0" applyNumberFormat="1" applyFont="1" applyFill="1" applyBorder="1" applyAlignment="1">
      <alignment horizontal="right" vertical="top"/>
    </xf>
    <xf numFmtId="2" fontId="12" fillId="2" borderId="7" xfId="0" applyNumberFormat="1" applyFont="1" applyFill="1" applyBorder="1" applyAlignment="1">
      <alignment horizontal="right" vertical="top"/>
    </xf>
    <xf numFmtId="164" fontId="2" fillId="0" borderId="11" xfId="0" applyNumberFormat="1" applyFont="1" applyBorder="1" applyAlignment="1">
      <alignment horizontal="center"/>
    </xf>
    <xf numFmtId="164" fontId="2" fillId="0" borderId="13" xfId="0" applyNumberFormat="1" applyFont="1" applyBorder="1" applyAlignment="1">
      <alignment horizontal="center"/>
    </xf>
    <xf numFmtId="2" fontId="0" fillId="0" borderId="6" xfId="0" applyNumberForma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/>
    </xf>
    <xf numFmtId="2" fontId="2" fillId="0" borderId="13" xfId="0" applyNumberFormat="1" applyFont="1" applyBorder="1" applyAlignment="1">
      <alignment horizontal="center"/>
    </xf>
  </cellXfs>
  <cellStyles count="8">
    <cellStyle name="Followed Hyperlink" xfId="3" builtinId="9" hidden="1"/>
    <cellStyle name="Followed Hyperlink" xfId="5" builtinId="9" hidden="1"/>
    <cellStyle name="Followed Hyperlink" xfId="7" builtinId="9" hidden="1"/>
    <cellStyle name="Hyperlink" xfId="2" builtinId="8" hidden="1"/>
    <cellStyle name="Hyperlink" xfId="4" builtinId="8" hidden="1"/>
    <cellStyle name="Hyperlink" xfId="6" builtinId="8" hidden="1"/>
    <cellStyle name="Normal" xfId="0" builtinId="0"/>
    <cellStyle name="Percent" xfId="1" builtinId="5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venir-Book"/>
        <scheme val="none"/>
      </font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venir-Book"/>
        <scheme val="none"/>
      </font>
      <numFmt numFmtId="164" formatCode="0.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venir-Book"/>
        <scheme val="none"/>
      </font>
      <numFmt numFmtId="164" formatCode="0.0"/>
      <alignment horizontal="center" vertical="bottom" textRotation="0" wrapText="0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venir-Book"/>
        <scheme val="none"/>
      </font>
      <numFmt numFmtId="2" formatCode="0.00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top style="thin">
          <color auto="1"/>
        </top>
        <bottom style="thin">
          <color auto="1"/>
        </bottom>
      </border>
    </dxf>
    <dxf>
      <numFmt numFmtId="2" formatCode="0.00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2" formatCode="0.00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venir-Book"/>
        <scheme val="none"/>
      </font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venir-Book"/>
        <scheme val="none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/>
        <right/>
        <top style="thin">
          <color auto="1"/>
        </top>
        <bottom style="thin">
          <color auto="1"/>
        </bottom>
      </border>
    </dxf>
    <dxf>
      <border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venir-Book"/>
        <scheme val="none"/>
      </font>
      <alignment horizontal="center" vertical="bottom" textRotation="0" wrapText="0" indent="0" justifyLastLine="0" shrinkToFit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venir-Book"/>
        <scheme val="none"/>
      </font>
      <numFmt numFmtId="2" formatCode="0.00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2" formatCode="0.00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venir-Book"/>
        <scheme val="none"/>
      </font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venir-Book"/>
        <scheme val="none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/>
        <right/>
        <top style="thin">
          <color auto="1"/>
        </top>
        <bottom style="thin">
          <color auto="1"/>
        </bottom>
      </border>
    </dxf>
    <dxf>
      <border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venir-Book"/>
        <scheme val="none"/>
      </font>
      <alignment horizontal="center" vertical="bottom" textRotation="0" wrapText="0" indent="0" justifyLastLine="0" shrinkToFit="0"/>
    </dxf>
    <dxf>
      <font>
        <strike val="0"/>
        <outline val="0"/>
        <shadow val="0"/>
        <u val="none"/>
        <vertAlign val="baseline"/>
        <sz val="11"/>
        <name val="Avenir-Book"/>
        <scheme val="none"/>
      </font>
      <numFmt numFmtId="164" formatCode="0.0"/>
      <alignment horizontal="center" vertical="bottom" textRotation="0" wrapText="0" indent="0" justifyLastLine="0" shrinkToFit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name val="Avenir-Book"/>
        <scheme val="none"/>
      </font>
      <numFmt numFmtId="164" formatCode="0.0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name val="Avenir-Book"/>
        <scheme val="none"/>
      </font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name val="Avenir-Book"/>
        <scheme val="none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name val="Avenir-Book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venir-Book"/>
        <scheme val="none"/>
      </font>
      <protection locked="1" hidden="0"/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9" defaultPivotStyle="PivotStyleMedium7">
    <tableStyle name="Table Style 1" pivot="0" count="1">
      <tableStyleElement type="wholeTable" dxfId="2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1</xdr:col>
      <xdr:colOff>50800</xdr:colOff>
      <xdr:row>13</xdr:row>
      <xdr:rowOff>10160</xdr:rowOff>
    </xdr:to>
    <xdr:sp macro="" textlink="">
      <xdr:nvSpPr>
        <xdr:cNvPr id="2" name="Down Arrow Callout 1"/>
        <xdr:cNvSpPr/>
      </xdr:nvSpPr>
      <xdr:spPr>
        <a:xfrm>
          <a:off x="0" y="1841500"/>
          <a:ext cx="876300" cy="822960"/>
        </a:xfrm>
        <a:prstGeom prst="downArrowCallou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Serial No.</a:t>
          </a:r>
        </a:p>
        <a:p>
          <a:pPr algn="l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Step 1.1 </a:t>
          </a:r>
        </a:p>
      </xdr:txBody>
    </xdr:sp>
    <xdr:clientData/>
  </xdr:twoCellAnchor>
  <xdr:twoCellAnchor>
    <xdr:from>
      <xdr:col>1</xdr:col>
      <xdr:colOff>50800</xdr:colOff>
      <xdr:row>9</xdr:row>
      <xdr:rowOff>0</xdr:rowOff>
    </xdr:from>
    <xdr:to>
      <xdr:col>2</xdr:col>
      <xdr:colOff>38100</xdr:colOff>
      <xdr:row>13</xdr:row>
      <xdr:rowOff>10160</xdr:rowOff>
    </xdr:to>
    <xdr:sp macro="" textlink="">
      <xdr:nvSpPr>
        <xdr:cNvPr id="8" name="Down Arrow Callout 7"/>
        <xdr:cNvSpPr/>
      </xdr:nvSpPr>
      <xdr:spPr>
        <a:xfrm>
          <a:off x="876300" y="1841500"/>
          <a:ext cx="1498600" cy="822960"/>
        </a:xfrm>
        <a:prstGeom prst="downArrowCallou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Household ID</a:t>
          </a:r>
        </a:p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Step</a:t>
          </a:r>
          <a:r>
            <a:rPr lang="en-US" sz="1200" b="0" i="0" baseline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 1.2</a:t>
          </a:r>
          <a:endParaRPr lang="en-US" sz="1200" b="0" i="0">
            <a:solidFill>
              <a:schemeClr val="tx1"/>
            </a:solidFill>
            <a:latin typeface="Avenir Book" charset="0"/>
            <a:ea typeface="Avenir Book" charset="0"/>
            <a:cs typeface="Avenir Book" charset="0"/>
          </a:endParaRPr>
        </a:p>
      </xdr:txBody>
    </xdr:sp>
    <xdr:clientData/>
  </xdr:twoCellAnchor>
  <xdr:twoCellAnchor>
    <xdr:from>
      <xdr:col>2</xdr:col>
      <xdr:colOff>50800</xdr:colOff>
      <xdr:row>9</xdr:row>
      <xdr:rowOff>0</xdr:rowOff>
    </xdr:from>
    <xdr:to>
      <xdr:col>2</xdr:col>
      <xdr:colOff>2565400</xdr:colOff>
      <xdr:row>13</xdr:row>
      <xdr:rowOff>10160</xdr:rowOff>
    </xdr:to>
    <xdr:sp macro="" textlink="">
      <xdr:nvSpPr>
        <xdr:cNvPr id="9" name="Down Arrow Callout 8"/>
        <xdr:cNvSpPr/>
      </xdr:nvSpPr>
      <xdr:spPr>
        <a:xfrm>
          <a:off x="2387600" y="1841500"/>
          <a:ext cx="2514600" cy="822960"/>
        </a:xfrm>
        <a:prstGeom prst="downArrowCallou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Fuel conusumption</a:t>
          </a:r>
        </a:p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Step 1.3</a:t>
          </a:r>
        </a:p>
      </xdr:txBody>
    </xdr:sp>
    <xdr:clientData/>
  </xdr:twoCellAnchor>
  <xdr:twoCellAnchor>
    <xdr:from>
      <xdr:col>10</xdr:col>
      <xdr:colOff>0</xdr:colOff>
      <xdr:row>8</xdr:row>
      <xdr:rowOff>190500</xdr:rowOff>
    </xdr:from>
    <xdr:to>
      <xdr:col>11</xdr:col>
      <xdr:colOff>38100</xdr:colOff>
      <xdr:row>12</xdr:row>
      <xdr:rowOff>200660</xdr:rowOff>
    </xdr:to>
    <xdr:sp macro="" textlink="">
      <xdr:nvSpPr>
        <xdr:cNvPr id="10" name="Down Arrow Callout 9"/>
        <xdr:cNvSpPr/>
      </xdr:nvSpPr>
      <xdr:spPr>
        <a:xfrm>
          <a:off x="11277600" y="1828800"/>
          <a:ext cx="977900" cy="822960"/>
        </a:xfrm>
        <a:prstGeom prst="downArrowCallou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Family Size</a:t>
          </a:r>
        </a:p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Step 3.1 </a:t>
          </a:r>
        </a:p>
      </xdr:txBody>
    </xdr:sp>
    <xdr:clientData/>
  </xdr:twoCellAnchor>
  <xdr:twoCellAnchor>
    <xdr:from>
      <xdr:col>11</xdr:col>
      <xdr:colOff>50800</xdr:colOff>
      <xdr:row>8</xdr:row>
      <xdr:rowOff>190500</xdr:rowOff>
    </xdr:from>
    <xdr:to>
      <xdr:col>11</xdr:col>
      <xdr:colOff>1422400</xdr:colOff>
      <xdr:row>12</xdr:row>
      <xdr:rowOff>200660</xdr:rowOff>
    </xdr:to>
    <xdr:sp macro="" textlink="">
      <xdr:nvSpPr>
        <xdr:cNvPr id="11" name="Down Arrow Callout 10"/>
        <xdr:cNvSpPr/>
      </xdr:nvSpPr>
      <xdr:spPr>
        <a:xfrm>
          <a:off x="12268200" y="1828800"/>
          <a:ext cx="1371600" cy="822960"/>
        </a:xfrm>
        <a:prstGeom prst="downArrowCallou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Optio</a:t>
          </a:r>
          <a:r>
            <a:rPr lang="en-US" sz="1200" b="0" i="0" baseline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n</a:t>
          </a:r>
        </a:p>
        <a:p>
          <a:pPr algn="ctr"/>
          <a:r>
            <a:rPr lang="en-US" sz="1200" b="0" i="0" baseline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step 3.2</a:t>
          </a:r>
          <a:endParaRPr lang="en-US" sz="1200" b="0" i="0">
            <a:solidFill>
              <a:schemeClr val="tx1"/>
            </a:solidFill>
            <a:latin typeface="Avenir Book" charset="0"/>
            <a:ea typeface="Avenir Book" charset="0"/>
            <a:cs typeface="Avenir Book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12700</xdr:rowOff>
    </xdr:from>
    <xdr:to>
      <xdr:col>1</xdr:col>
      <xdr:colOff>50800</xdr:colOff>
      <xdr:row>13</xdr:row>
      <xdr:rowOff>22860</xdr:rowOff>
    </xdr:to>
    <xdr:sp macro="" textlink="">
      <xdr:nvSpPr>
        <xdr:cNvPr id="8" name="Down Arrow Callout 7"/>
        <xdr:cNvSpPr/>
      </xdr:nvSpPr>
      <xdr:spPr>
        <a:xfrm>
          <a:off x="0" y="1879600"/>
          <a:ext cx="876300" cy="822960"/>
        </a:xfrm>
        <a:prstGeom prst="downArrowCallou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Serial No.</a:t>
          </a:r>
        </a:p>
        <a:p>
          <a:pPr algn="l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Step 1.1 </a:t>
          </a:r>
        </a:p>
      </xdr:txBody>
    </xdr:sp>
    <xdr:clientData/>
  </xdr:twoCellAnchor>
  <xdr:twoCellAnchor>
    <xdr:from>
      <xdr:col>1</xdr:col>
      <xdr:colOff>50800</xdr:colOff>
      <xdr:row>9</xdr:row>
      <xdr:rowOff>12700</xdr:rowOff>
    </xdr:from>
    <xdr:to>
      <xdr:col>2</xdr:col>
      <xdr:colOff>50800</xdr:colOff>
      <xdr:row>13</xdr:row>
      <xdr:rowOff>22860</xdr:rowOff>
    </xdr:to>
    <xdr:sp macro="" textlink="">
      <xdr:nvSpPr>
        <xdr:cNvPr id="9" name="Down Arrow Callout 8"/>
        <xdr:cNvSpPr/>
      </xdr:nvSpPr>
      <xdr:spPr>
        <a:xfrm>
          <a:off x="876300" y="1879600"/>
          <a:ext cx="1231900" cy="822960"/>
        </a:xfrm>
        <a:prstGeom prst="downArrowCallou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Household ID</a:t>
          </a:r>
        </a:p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Step</a:t>
          </a:r>
          <a:r>
            <a:rPr lang="en-US" sz="1200" b="0" i="0" baseline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 1.2</a:t>
          </a:r>
          <a:endParaRPr lang="en-US" sz="1200" b="0" i="0">
            <a:solidFill>
              <a:schemeClr val="tx1"/>
            </a:solidFill>
            <a:latin typeface="Avenir Book" charset="0"/>
            <a:ea typeface="Avenir Book" charset="0"/>
            <a:cs typeface="Avenir Book" charset="0"/>
          </a:endParaRPr>
        </a:p>
      </xdr:txBody>
    </xdr:sp>
    <xdr:clientData/>
  </xdr:twoCellAnchor>
  <xdr:twoCellAnchor>
    <xdr:from>
      <xdr:col>2</xdr:col>
      <xdr:colOff>63500</xdr:colOff>
      <xdr:row>9</xdr:row>
      <xdr:rowOff>12700</xdr:rowOff>
    </xdr:from>
    <xdr:to>
      <xdr:col>3</xdr:col>
      <xdr:colOff>38100</xdr:colOff>
      <xdr:row>13</xdr:row>
      <xdr:rowOff>25400</xdr:rowOff>
    </xdr:to>
    <xdr:sp macro="" textlink="">
      <xdr:nvSpPr>
        <xdr:cNvPr id="10" name="Down Arrow Callout 9"/>
        <xdr:cNvSpPr/>
      </xdr:nvSpPr>
      <xdr:spPr>
        <a:xfrm>
          <a:off x="2120900" y="1879600"/>
          <a:ext cx="2209800" cy="825500"/>
        </a:xfrm>
        <a:prstGeom prst="downArrowCallou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Baseline fuel conusumption</a:t>
          </a:r>
        </a:p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Step 1.3</a:t>
          </a:r>
        </a:p>
      </xdr:txBody>
    </xdr:sp>
    <xdr:clientData/>
  </xdr:twoCellAnchor>
  <xdr:twoCellAnchor>
    <xdr:from>
      <xdr:col>3</xdr:col>
      <xdr:colOff>50800</xdr:colOff>
      <xdr:row>9</xdr:row>
      <xdr:rowOff>12700</xdr:rowOff>
    </xdr:from>
    <xdr:to>
      <xdr:col>3</xdr:col>
      <xdr:colOff>2222500</xdr:colOff>
      <xdr:row>13</xdr:row>
      <xdr:rowOff>12700</xdr:rowOff>
    </xdr:to>
    <xdr:sp macro="" textlink="">
      <xdr:nvSpPr>
        <xdr:cNvPr id="11" name="Down Arrow Callout 10"/>
        <xdr:cNvSpPr/>
      </xdr:nvSpPr>
      <xdr:spPr>
        <a:xfrm>
          <a:off x="4343400" y="1879600"/>
          <a:ext cx="2171700" cy="812800"/>
        </a:xfrm>
        <a:prstGeom prst="downArrowCallou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Project fuel conusumption</a:t>
          </a:r>
        </a:p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Step 1.4</a:t>
          </a:r>
        </a:p>
      </xdr:txBody>
    </xdr:sp>
    <xdr:clientData/>
  </xdr:twoCellAnchor>
  <xdr:twoCellAnchor>
    <xdr:from>
      <xdr:col>12</xdr:col>
      <xdr:colOff>0</xdr:colOff>
      <xdr:row>8</xdr:row>
      <xdr:rowOff>0</xdr:rowOff>
    </xdr:from>
    <xdr:to>
      <xdr:col>12</xdr:col>
      <xdr:colOff>977900</xdr:colOff>
      <xdr:row>11</xdr:row>
      <xdr:rowOff>200660</xdr:rowOff>
    </xdr:to>
    <xdr:sp macro="" textlink="">
      <xdr:nvSpPr>
        <xdr:cNvPr id="12" name="Down Arrow Callout 11"/>
        <xdr:cNvSpPr/>
      </xdr:nvSpPr>
      <xdr:spPr>
        <a:xfrm>
          <a:off x="12573000" y="1663700"/>
          <a:ext cx="977900" cy="822960"/>
        </a:xfrm>
        <a:prstGeom prst="downArrowCallou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Family Size</a:t>
          </a:r>
        </a:p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Step 3.1 </a:t>
          </a:r>
        </a:p>
      </xdr:txBody>
    </xdr:sp>
    <xdr:clientData/>
  </xdr:twoCellAnchor>
  <xdr:twoCellAnchor>
    <xdr:from>
      <xdr:col>13</xdr:col>
      <xdr:colOff>0</xdr:colOff>
      <xdr:row>8</xdr:row>
      <xdr:rowOff>0</xdr:rowOff>
    </xdr:from>
    <xdr:to>
      <xdr:col>13</xdr:col>
      <xdr:colOff>1371600</xdr:colOff>
      <xdr:row>11</xdr:row>
      <xdr:rowOff>200660</xdr:rowOff>
    </xdr:to>
    <xdr:sp macro="" textlink="">
      <xdr:nvSpPr>
        <xdr:cNvPr id="13" name="Down Arrow Callout 12"/>
        <xdr:cNvSpPr/>
      </xdr:nvSpPr>
      <xdr:spPr>
        <a:xfrm>
          <a:off x="13563600" y="1663700"/>
          <a:ext cx="1371600" cy="822960"/>
        </a:xfrm>
        <a:prstGeom prst="downArrowCallou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Optio</a:t>
          </a:r>
          <a:r>
            <a:rPr lang="en-US" sz="1200" b="0" i="0" baseline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n</a:t>
          </a:r>
        </a:p>
        <a:p>
          <a:pPr algn="ctr"/>
          <a:r>
            <a:rPr lang="en-US" sz="1200" b="0" i="0" baseline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step 3.2</a:t>
          </a:r>
          <a:endParaRPr lang="en-US" sz="1200" b="0" i="0">
            <a:solidFill>
              <a:schemeClr val="tx1"/>
            </a:solidFill>
            <a:latin typeface="Avenir Book" charset="0"/>
            <a:ea typeface="Avenir Book" charset="0"/>
            <a:cs typeface="Avenir Book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12</xdr:row>
      <xdr:rowOff>152400</xdr:rowOff>
    </xdr:from>
    <xdr:to>
      <xdr:col>1</xdr:col>
      <xdr:colOff>63500</xdr:colOff>
      <xdr:row>16</xdr:row>
      <xdr:rowOff>175260</xdr:rowOff>
    </xdr:to>
    <xdr:sp macro="" textlink="">
      <xdr:nvSpPr>
        <xdr:cNvPr id="7" name="Down Arrow Callout 6"/>
        <xdr:cNvSpPr/>
      </xdr:nvSpPr>
      <xdr:spPr>
        <a:xfrm>
          <a:off x="12700" y="2667000"/>
          <a:ext cx="876300" cy="835660"/>
        </a:xfrm>
        <a:prstGeom prst="downArrowCallou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Serial No.</a:t>
          </a:r>
        </a:p>
        <a:p>
          <a:pPr algn="l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Step 1.1 </a:t>
          </a:r>
        </a:p>
      </xdr:txBody>
    </xdr:sp>
    <xdr:clientData/>
  </xdr:twoCellAnchor>
  <xdr:twoCellAnchor>
    <xdr:from>
      <xdr:col>1</xdr:col>
      <xdr:colOff>63500</xdr:colOff>
      <xdr:row>12</xdr:row>
      <xdr:rowOff>152400</xdr:rowOff>
    </xdr:from>
    <xdr:to>
      <xdr:col>2</xdr:col>
      <xdr:colOff>0</xdr:colOff>
      <xdr:row>16</xdr:row>
      <xdr:rowOff>175260</xdr:rowOff>
    </xdr:to>
    <xdr:sp macro="" textlink="">
      <xdr:nvSpPr>
        <xdr:cNvPr id="8" name="Down Arrow Callout 7"/>
        <xdr:cNvSpPr/>
      </xdr:nvSpPr>
      <xdr:spPr>
        <a:xfrm>
          <a:off x="889000" y="2667000"/>
          <a:ext cx="1739900" cy="835660"/>
        </a:xfrm>
        <a:prstGeom prst="downArrowCallou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Baseline Household ID </a:t>
          </a:r>
        </a:p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Step</a:t>
          </a:r>
          <a:r>
            <a:rPr lang="en-US" sz="1200" b="0" i="0" baseline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 1.2</a:t>
          </a:r>
          <a:endParaRPr lang="en-US" sz="1200" b="0" i="0">
            <a:solidFill>
              <a:schemeClr val="tx1"/>
            </a:solidFill>
            <a:latin typeface="Avenir Book" charset="0"/>
            <a:ea typeface="Avenir Book" charset="0"/>
            <a:cs typeface="Avenir Book" charset="0"/>
          </a:endParaRPr>
        </a:p>
      </xdr:txBody>
    </xdr:sp>
    <xdr:clientData/>
  </xdr:twoCellAnchor>
  <xdr:twoCellAnchor>
    <xdr:from>
      <xdr:col>1</xdr:col>
      <xdr:colOff>1727200</xdr:colOff>
      <xdr:row>12</xdr:row>
      <xdr:rowOff>152400</xdr:rowOff>
    </xdr:from>
    <xdr:to>
      <xdr:col>3</xdr:col>
      <xdr:colOff>76200</xdr:colOff>
      <xdr:row>16</xdr:row>
      <xdr:rowOff>175260</xdr:rowOff>
    </xdr:to>
    <xdr:sp macro="" textlink="">
      <xdr:nvSpPr>
        <xdr:cNvPr id="9" name="Down Arrow Callout 8"/>
        <xdr:cNvSpPr/>
      </xdr:nvSpPr>
      <xdr:spPr>
        <a:xfrm>
          <a:off x="2552700" y="2667000"/>
          <a:ext cx="2184400" cy="835660"/>
        </a:xfrm>
        <a:prstGeom prst="downArrowCallou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Baseline fuel conusumption</a:t>
          </a:r>
        </a:p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Step 1.3</a:t>
          </a:r>
        </a:p>
      </xdr:txBody>
    </xdr:sp>
    <xdr:clientData/>
  </xdr:twoCellAnchor>
  <xdr:twoCellAnchor>
    <xdr:from>
      <xdr:col>3</xdr:col>
      <xdr:colOff>12700</xdr:colOff>
      <xdr:row>12</xdr:row>
      <xdr:rowOff>152400</xdr:rowOff>
    </xdr:from>
    <xdr:to>
      <xdr:col>4</xdr:col>
      <xdr:colOff>25400</xdr:colOff>
      <xdr:row>16</xdr:row>
      <xdr:rowOff>177800</xdr:rowOff>
    </xdr:to>
    <xdr:sp macro="" textlink="">
      <xdr:nvSpPr>
        <xdr:cNvPr id="10" name="Down Arrow Callout 9"/>
        <xdr:cNvSpPr/>
      </xdr:nvSpPr>
      <xdr:spPr>
        <a:xfrm>
          <a:off x="4508500" y="2667000"/>
          <a:ext cx="1981200" cy="838200"/>
        </a:xfrm>
        <a:prstGeom prst="downArrowCallou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Project Household</a:t>
          </a:r>
          <a:r>
            <a:rPr lang="en-US" sz="1200" b="0" i="0" baseline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 ID</a:t>
          </a:r>
          <a:endParaRPr lang="en-US" sz="1200" b="0" i="0">
            <a:solidFill>
              <a:schemeClr val="tx1"/>
            </a:solidFill>
            <a:latin typeface="Avenir Book" charset="0"/>
            <a:ea typeface="Avenir Book" charset="0"/>
            <a:cs typeface="Avenir Book" charset="0"/>
          </a:endParaRPr>
        </a:p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Step 1.4</a:t>
          </a:r>
        </a:p>
      </xdr:txBody>
    </xdr:sp>
    <xdr:clientData/>
  </xdr:twoCellAnchor>
  <xdr:twoCellAnchor>
    <xdr:from>
      <xdr:col>4</xdr:col>
      <xdr:colOff>38100</xdr:colOff>
      <xdr:row>12</xdr:row>
      <xdr:rowOff>152400</xdr:rowOff>
    </xdr:from>
    <xdr:to>
      <xdr:col>5</xdr:col>
      <xdr:colOff>50800</xdr:colOff>
      <xdr:row>16</xdr:row>
      <xdr:rowOff>177800</xdr:rowOff>
    </xdr:to>
    <xdr:sp macro="" textlink="">
      <xdr:nvSpPr>
        <xdr:cNvPr id="11" name="Down Arrow Callout 10"/>
        <xdr:cNvSpPr/>
      </xdr:nvSpPr>
      <xdr:spPr>
        <a:xfrm>
          <a:off x="6616700" y="2667000"/>
          <a:ext cx="2019300" cy="838200"/>
        </a:xfrm>
        <a:prstGeom prst="downArrowCallou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Project fuel conusumption</a:t>
          </a:r>
        </a:p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Step 1.5</a:t>
          </a:r>
        </a:p>
      </xdr:txBody>
    </xdr:sp>
    <xdr:clientData/>
  </xdr:twoCellAnchor>
  <xdr:twoCellAnchor>
    <xdr:from>
      <xdr:col>13</xdr:col>
      <xdr:colOff>0</xdr:colOff>
      <xdr:row>8</xdr:row>
      <xdr:rowOff>0</xdr:rowOff>
    </xdr:from>
    <xdr:to>
      <xdr:col>13</xdr:col>
      <xdr:colOff>977900</xdr:colOff>
      <xdr:row>11</xdr:row>
      <xdr:rowOff>187960</xdr:rowOff>
    </xdr:to>
    <xdr:sp macro="" textlink="">
      <xdr:nvSpPr>
        <xdr:cNvPr id="12" name="Down Arrow Callout 11"/>
        <xdr:cNvSpPr/>
      </xdr:nvSpPr>
      <xdr:spPr>
        <a:xfrm>
          <a:off x="15773400" y="1663700"/>
          <a:ext cx="977900" cy="822960"/>
        </a:xfrm>
        <a:prstGeom prst="downArrowCallou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Family Size</a:t>
          </a:r>
        </a:p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Step 3.1 </a:t>
          </a:r>
        </a:p>
      </xdr:txBody>
    </xdr:sp>
    <xdr:clientData/>
  </xdr:twoCellAnchor>
  <xdr:twoCellAnchor>
    <xdr:from>
      <xdr:col>14</xdr:col>
      <xdr:colOff>0</xdr:colOff>
      <xdr:row>8</xdr:row>
      <xdr:rowOff>0</xdr:rowOff>
    </xdr:from>
    <xdr:to>
      <xdr:col>15</xdr:col>
      <xdr:colOff>0</xdr:colOff>
      <xdr:row>11</xdr:row>
      <xdr:rowOff>187960</xdr:rowOff>
    </xdr:to>
    <xdr:sp macro="" textlink="">
      <xdr:nvSpPr>
        <xdr:cNvPr id="13" name="Down Arrow Callout 12"/>
        <xdr:cNvSpPr/>
      </xdr:nvSpPr>
      <xdr:spPr>
        <a:xfrm>
          <a:off x="16751300" y="1663700"/>
          <a:ext cx="1435100" cy="810260"/>
        </a:xfrm>
        <a:prstGeom prst="downArrowCallou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Optio</a:t>
          </a:r>
          <a:r>
            <a:rPr lang="en-US" sz="1200" b="0" i="0" baseline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n</a:t>
          </a:r>
        </a:p>
        <a:p>
          <a:pPr algn="ctr"/>
          <a:r>
            <a:rPr lang="en-US" sz="1200" b="0" i="0" baseline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step 3.2</a:t>
          </a:r>
          <a:endParaRPr lang="en-US" sz="1200" b="0" i="0">
            <a:solidFill>
              <a:schemeClr val="tx1"/>
            </a:solidFill>
            <a:latin typeface="Avenir Book" charset="0"/>
            <a:ea typeface="Avenir Book" charset="0"/>
            <a:cs typeface="Avenir Book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2" name="SST" displayName="SST" ref="A15:D39" totalsRowShown="0" headerRowDxfId="26" dataDxfId="25">
  <autoFilter ref="A15:D39">
    <filterColumn colId="0" hiddenButton="1"/>
    <filterColumn colId="1" hiddenButton="1"/>
    <filterColumn colId="2" hiddenButton="1"/>
    <filterColumn colId="3" hiddenButton="1"/>
  </autoFilter>
  <tableColumns count="4">
    <tableColumn id="1" name="A" dataDxfId="24"/>
    <tableColumn id="2" name="B" dataDxfId="23"/>
    <tableColumn id="3" name="C" dataDxfId="22"/>
    <tableColumn id="7" name="D" dataDxfId="21">
      <calculatedColumnFormula>IF(SST[[#This Row],[C]]&lt;&gt;0,IF((OR(C16&gt;=$E$11, C16&lt;=$E$12)), "Outlier",C16), "")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3" name="PKPT" displayName="PKPT" ref="A15:F35" totalsRowShown="0" headerRowDxfId="20" headerRowBorderDxfId="19" tableBorderDxfId="18" totalsRowBorderDxfId="17">
  <autoFilter ref="A15:F3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A" dataDxfId="16"/>
    <tableColumn id="2" name="B" dataDxfId="15"/>
    <tableColumn id="3" name="C" dataDxfId="14"/>
    <tableColumn id="4" name="D" dataDxfId="13"/>
    <tableColumn id="7" name="E" dataDxfId="1">
      <calculatedColumnFormula>PKPT[C]-PKPT[D]</calculatedColumnFormula>
    </tableColumn>
    <tableColumn id="5" name="F" dataDxfId="0">
      <calculatedColumnFormula>IF(PKPT[E]&lt;&gt;0,IF((OR(E16&gt;=$G$11, E16&lt;=$G$12)), "Outlier",PKPT[[#This Row],[E]]), "")</calculatedColumn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4" name="PKPT5" displayName="PKPT5" ref="A19:G59" totalsRowShown="0" headerRowDxfId="12" headerRowBorderDxfId="11" tableBorderDxfId="10" totalsRowBorderDxfId="9">
  <autoFilter ref="A19:G5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A" dataDxfId="8"/>
    <tableColumn id="2" name="B" dataDxfId="7"/>
    <tableColumn id="3" name="C" dataDxfId="6"/>
    <tableColumn id="10" name="F" dataDxfId="5"/>
    <tableColumn id="4" name="G" dataDxfId="4"/>
    <tableColumn id="5" name="D" dataDxfId="3">
      <calculatedColumnFormula>IF(PKPT5[C]&lt;&gt;0,IF((OR(C20&gt;=$F$11, C20&lt;=$F$12)), "Outlier",PKPT5[[#This Row],[C]]), "")</calculatedColumnFormula>
    </tableColumn>
    <tableColumn id="6" name="I" dataDxfId="2">
      <calculatedColumnFormula>IF(PKPT5[G]&lt;&gt;0,IF((OR(E20&gt;=$G$11, E20&lt;=$G$12)), "Outlier",PKPT5[[#This Row],[G]]), "")</calculatedColumn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1" name="Table1" displayName="Table1" ref="A1:A17" totalsRowShown="0">
  <autoFilter ref="A1:A17"/>
  <tableColumns count="1">
    <tableColumn id="1" name="Select fuel type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Relationship Id="rId2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7"/>
  <sheetViews>
    <sheetView workbookViewId="0">
      <selection activeCell="D15" sqref="D15"/>
    </sheetView>
  </sheetViews>
  <sheetFormatPr baseColWidth="10" defaultRowHeight="15" x14ac:dyDescent="0.25"/>
  <cols>
    <col min="1" max="1" width="7.83203125" customWidth="1"/>
    <col min="2" max="2" width="22.1640625" customWidth="1"/>
    <col min="3" max="4" width="41" customWidth="1"/>
    <col min="5" max="5" width="39.33203125" customWidth="1"/>
  </cols>
  <sheetData>
    <row r="2" spans="1:5" x14ac:dyDescent="0.25">
      <c r="B2" t="s">
        <v>159</v>
      </c>
      <c r="C2" t="s">
        <v>161</v>
      </c>
      <c r="D2" t="s">
        <v>163</v>
      </c>
      <c r="E2" t="s">
        <v>160</v>
      </c>
    </row>
    <row r="3" spans="1:5" x14ac:dyDescent="0.25">
      <c r="A3" t="s">
        <v>39</v>
      </c>
      <c r="B3" t="s">
        <v>157</v>
      </c>
    </row>
    <row r="5" spans="1:5" x14ac:dyDescent="0.25">
      <c r="A5" t="s">
        <v>40</v>
      </c>
      <c r="B5" t="s">
        <v>158</v>
      </c>
    </row>
    <row r="7" spans="1:5" x14ac:dyDescent="0.25">
      <c r="A7" t="s">
        <v>58</v>
      </c>
      <c r="B7" t="s">
        <v>162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374"/>
  <sheetViews>
    <sheetView tabSelected="1" workbookViewId="0">
      <pane ySplit="15" topLeftCell="A16" activePane="bottomLeft" state="frozen"/>
      <selection pane="bottomLeft" activeCell="B1" sqref="B1:I1"/>
    </sheetView>
  </sheetViews>
  <sheetFormatPr baseColWidth="10" defaultRowHeight="15" x14ac:dyDescent="0.25"/>
  <cols>
    <col min="1" max="1" width="10.83203125" customWidth="1"/>
    <col min="2" max="2" width="19.83203125" customWidth="1"/>
    <col min="3" max="3" width="33.83203125" customWidth="1"/>
    <col min="4" max="4" width="21.83203125" customWidth="1"/>
    <col min="5" max="5" width="7.33203125" customWidth="1"/>
    <col min="6" max="6" width="3.83203125" style="1" customWidth="1"/>
    <col min="7" max="7" width="14" customWidth="1"/>
    <col min="8" max="8" width="17.83203125" customWidth="1"/>
    <col min="9" max="9" width="14.83203125" customWidth="1"/>
    <col min="10" max="10" width="3.83203125" style="1" customWidth="1"/>
    <col min="11" max="11" width="12.33203125" customWidth="1"/>
    <col min="12" max="12" width="18.83203125" customWidth="1"/>
    <col min="13" max="13" width="8.6640625" customWidth="1"/>
    <col min="14" max="14" width="12" customWidth="1"/>
  </cols>
  <sheetData>
    <row r="1" spans="1:61" s="1" customFormat="1" ht="16" customHeight="1" x14ac:dyDescent="0.25">
      <c r="A1" s="148"/>
      <c r="B1" s="96" t="s">
        <v>145</v>
      </c>
      <c r="C1" s="96"/>
      <c r="D1" s="96"/>
      <c r="E1" s="96"/>
      <c r="F1" s="96"/>
      <c r="G1" s="96"/>
      <c r="H1" s="96"/>
      <c r="I1" s="96"/>
    </row>
    <row r="2" spans="1:61" ht="17" x14ac:dyDescent="0.25">
      <c r="A2" s="48" t="s">
        <v>39</v>
      </c>
      <c r="B2" s="48" t="s">
        <v>121</v>
      </c>
      <c r="C2" s="48"/>
      <c r="D2" s="23"/>
      <c r="E2" s="23"/>
      <c r="F2" s="21"/>
      <c r="G2" s="48" t="s">
        <v>40</v>
      </c>
      <c r="H2" s="48" t="s">
        <v>41</v>
      </c>
      <c r="I2" s="48"/>
      <c r="K2" s="49" t="s">
        <v>58</v>
      </c>
      <c r="L2" s="97" t="s">
        <v>59</v>
      </c>
      <c r="M2" s="97"/>
      <c r="N2" s="97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</row>
    <row r="3" spans="1:61" ht="16" customHeight="1" x14ac:dyDescent="0.25">
      <c r="A3" s="1"/>
      <c r="B3" s="1"/>
      <c r="C3" s="1"/>
      <c r="D3" s="1"/>
      <c r="E3" s="1"/>
      <c r="F3" s="44"/>
      <c r="G3" s="112" t="s">
        <v>36</v>
      </c>
      <c r="H3" s="112"/>
      <c r="I3" s="112"/>
      <c r="J3" s="2"/>
      <c r="K3" s="2"/>
      <c r="L3" s="2"/>
      <c r="M3" s="2"/>
      <c r="N3" s="2"/>
      <c r="O3" s="2"/>
      <c r="P3" s="2"/>
      <c r="Q3" s="2"/>
      <c r="R3" s="2"/>
      <c r="S3" s="2"/>
      <c r="T3" s="1"/>
      <c r="U3" s="2"/>
      <c r="V3" s="2"/>
      <c r="W3" s="2"/>
      <c r="X3" s="2"/>
      <c r="Y3" s="1"/>
      <c r="Z3" s="2"/>
      <c r="AA3" s="2"/>
      <c r="AB3" s="2"/>
      <c r="AC3" s="2"/>
      <c r="AD3" s="2"/>
      <c r="AE3" s="2"/>
      <c r="AF3" s="2"/>
      <c r="AG3" s="1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1"/>
      <c r="BA3" s="1"/>
      <c r="BB3" s="1"/>
      <c r="BC3" s="1"/>
      <c r="BD3" s="1"/>
      <c r="BE3" s="1"/>
      <c r="BF3" s="1"/>
      <c r="BG3" s="1"/>
      <c r="BH3" s="1"/>
      <c r="BI3" s="1"/>
    </row>
    <row r="4" spans="1:61" ht="16" customHeight="1" x14ac:dyDescent="0.25">
      <c r="A4" s="43" t="s">
        <v>146</v>
      </c>
      <c r="B4" s="110" t="s">
        <v>117</v>
      </c>
      <c r="C4" s="110"/>
      <c r="D4" s="107" t="s">
        <v>138</v>
      </c>
      <c r="E4" s="108"/>
      <c r="F4" s="22"/>
      <c r="G4" s="133" t="s">
        <v>11</v>
      </c>
      <c r="H4" s="24"/>
      <c r="I4" s="134">
        <f>IFERROR(AVERAGEIF(SST[D],"&lt;&gt;"),"")</f>
        <v>1.0363636363636362</v>
      </c>
      <c r="J4" s="2"/>
      <c r="K4" s="103" t="s">
        <v>149</v>
      </c>
      <c r="L4" s="98" t="s">
        <v>156</v>
      </c>
      <c r="M4" s="98"/>
      <c r="N4" s="98"/>
      <c r="O4" s="2"/>
      <c r="P4" s="2"/>
      <c r="Q4" s="2"/>
      <c r="R4" s="2"/>
      <c r="S4" s="2"/>
      <c r="T4" s="1"/>
      <c r="U4" s="2"/>
      <c r="V4" s="2"/>
      <c r="W4" s="2"/>
      <c r="X4" s="2"/>
      <c r="Y4" s="1"/>
      <c r="Z4" s="2"/>
      <c r="AA4" s="2"/>
      <c r="AB4" s="2"/>
      <c r="AC4" s="2"/>
      <c r="AD4" s="2"/>
      <c r="AE4" s="2"/>
      <c r="AF4" s="2"/>
      <c r="AG4" s="2" t="s">
        <v>33</v>
      </c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1"/>
      <c r="BA4" s="1"/>
      <c r="BB4" s="1"/>
      <c r="BC4" s="1"/>
      <c r="BD4" s="1"/>
      <c r="BE4" s="1"/>
      <c r="BF4" s="1"/>
      <c r="BG4" s="1"/>
      <c r="BH4" s="1"/>
      <c r="BI4" s="1"/>
    </row>
    <row r="5" spans="1:61" ht="16" customHeight="1" x14ac:dyDescent="0.25">
      <c r="A5" s="41"/>
      <c r="B5" s="111"/>
      <c r="C5" s="111"/>
      <c r="D5" s="45" t="s">
        <v>0</v>
      </c>
      <c r="E5" s="46">
        <f>IFERROR(AVERAGE(SST[C]),"")</f>
        <v>1.3666666666666665</v>
      </c>
      <c r="F5" s="22"/>
      <c r="G5" s="133" t="s">
        <v>30</v>
      </c>
      <c r="H5" s="24"/>
      <c r="I5" s="135">
        <f>IFERROR((COUNTIF(SST[D],"&lt;&gt;"))-((COUNTIF(SST[D],"*"))),"")</f>
        <v>22</v>
      </c>
      <c r="J5" s="2"/>
      <c r="K5" s="105"/>
      <c r="L5" s="99"/>
      <c r="M5" s="99"/>
      <c r="N5" s="99"/>
      <c r="O5" s="2"/>
      <c r="P5" s="2"/>
      <c r="Q5" s="2"/>
      <c r="R5" s="2"/>
      <c r="S5" s="2"/>
      <c r="T5" s="1"/>
      <c r="U5" s="2"/>
      <c r="V5" s="2"/>
      <c r="W5" s="2"/>
      <c r="X5" s="2"/>
      <c r="Y5" s="1"/>
      <c r="Z5" s="2"/>
      <c r="AA5" s="2"/>
      <c r="AB5" s="2"/>
      <c r="AC5" s="2"/>
      <c r="AD5" s="2"/>
      <c r="AE5" s="2"/>
      <c r="AF5" s="2"/>
      <c r="AG5" s="2" t="s">
        <v>29</v>
      </c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1"/>
      <c r="BA5" s="1"/>
      <c r="BB5" s="1"/>
      <c r="BC5" s="1"/>
      <c r="BD5" s="1"/>
      <c r="BE5" s="1"/>
      <c r="BF5" s="1"/>
      <c r="BG5" s="1"/>
      <c r="BH5" s="1"/>
      <c r="BI5" s="1"/>
    </row>
    <row r="6" spans="1:61" ht="16" customHeight="1" x14ac:dyDescent="0.25">
      <c r="A6" s="42" t="s">
        <v>148</v>
      </c>
      <c r="B6" s="109" t="s">
        <v>34</v>
      </c>
      <c r="C6" s="109"/>
      <c r="D6" s="25" t="s">
        <v>9</v>
      </c>
      <c r="E6" s="47">
        <f>IFERROR(STDEV(SST[C]),"")</f>
        <v>1.3429807275407908</v>
      </c>
      <c r="F6" s="22"/>
      <c r="G6" s="133" t="s">
        <v>9</v>
      </c>
      <c r="H6" s="24"/>
      <c r="I6" s="134">
        <f>IFERROR(STDEV(SST[D]),"")</f>
        <v>0.47209321880795579</v>
      </c>
      <c r="J6" s="2"/>
      <c r="K6" s="103" t="s">
        <v>150</v>
      </c>
      <c r="L6" s="100" t="s">
        <v>38</v>
      </c>
      <c r="M6" s="100"/>
      <c r="N6" s="100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1"/>
      <c r="BA6" s="1"/>
      <c r="BB6" s="1"/>
      <c r="BC6" s="1"/>
      <c r="BD6" s="1"/>
      <c r="BE6" s="1"/>
      <c r="BF6" s="1"/>
      <c r="BG6" s="1"/>
      <c r="BH6" s="1"/>
      <c r="BI6" s="1"/>
    </row>
    <row r="7" spans="1:61" ht="16" x14ac:dyDescent="0.25">
      <c r="A7" s="106" t="s">
        <v>147</v>
      </c>
      <c r="B7" s="110" t="s">
        <v>122</v>
      </c>
      <c r="C7" s="125"/>
      <c r="D7" s="25" t="s">
        <v>6</v>
      </c>
      <c r="E7" s="47">
        <f>IFERROR((E6/E5),"")</f>
        <v>0.98266882502984709</v>
      </c>
      <c r="F7" s="22"/>
      <c r="G7" s="133" t="s">
        <v>10</v>
      </c>
      <c r="H7" s="24"/>
      <c r="I7" s="134">
        <f>I6/(SQRT(I5))</f>
        <v>0.10065061243648211</v>
      </c>
      <c r="J7" s="2"/>
      <c r="K7" s="104"/>
      <c r="L7" s="101"/>
      <c r="M7" s="101"/>
      <c r="N7" s="101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1"/>
      <c r="BA7" s="1"/>
      <c r="BB7" s="1"/>
      <c r="BC7" s="1"/>
      <c r="BD7" s="1"/>
      <c r="BE7" s="1"/>
      <c r="BF7" s="1"/>
      <c r="BG7" s="1"/>
      <c r="BH7" s="1"/>
      <c r="BI7" s="1"/>
    </row>
    <row r="8" spans="1:61" ht="16" x14ac:dyDescent="0.25">
      <c r="A8" s="126"/>
      <c r="B8" s="111"/>
      <c r="C8" s="127"/>
      <c r="D8" s="25" t="s">
        <v>1</v>
      </c>
      <c r="E8" s="47">
        <f>IFERROR(QUARTILE(SST[[#All],[C]],3),"")</f>
        <v>1.4437500000000001</v>
      </c>
      <c r="F8" s="22"/>
      <c r="G8" s="133" t="s">
        <v>8</v>
      </c>
      <c r="H8" s="24"/>
      <c r="I8" s="136">
        <f>1.28*(I7/I4)</f>
        <v>0.12431233536014637</v>
      </c>
      <c r="J8" s="2"/>
      <c r="K8" s="105"/>
      <c r="L8" s="102"/>
      <c r="M8" s="101"/>
      <c r="N8" s="101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1"/>
      <c r="BA8" s="1"/>
      <c r="BB8" s="1"/>
      <c r="BC8" s="1"/>
      <c r="BD8" s="1"/>
      <c r="BE8" s="1"/>
      <c r="BF8" s="1"/>
      <c r="BG8" s="1"/>
      <c r="BH8" s="1"/>
      <c r="BI8" s="1"/>
    </row>
    <row r="9" spans="1:61" ht="16" x14ac:dyDescent="0.25">
      <c r="A9" s="1"/>
      <c r="B9" s="1"/>
      <c r="C9" s="1"/>
      <c r="D9" s="25" t="s">
        <v>2</v>
      </c>
      <c r="E9" s="47">
        <f>IFERROR(QUARTILE(SST[[#All],[C]],1),"")</f>
        <v>0.77500000000000002</v>
      </c>
      <c r="F9" s="22"/>
      <c r="G9" s="133" t="s">
        <v>26</v>
      </c>
      <c r="H9" s="24"/>
      <c r="I9" s="140" t="str">
        <f>IF(I8&lt;=0.1,"YES","NO")</f>
        <v>NO</v>
      </c>
      <c r="J9" s="2"/>
      <c r="K9" s="62"/>
      <c r="L9" s="128"/>
      <c r="M9" s="4"/>
      <c r="N9" s="4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1"/>
      <c r="BA9" s="1"/>
      <c r="BB9" s="1"/>
      <c r="BC9" s="1"/>
      <c r="BD9" s="1"/>
      <c r="BE9" s="1"/>
      <c r="BF9" s="1"/>
      <c r="BG9" s="1"/>
      <c r="BH9" s="1"/>
      <c r="BI9" s="1"/>
    </row>
    <row r="10" spans="1:61" ht="16" x14ac:dyDescent="0.25">
      <c r="A10" s="1"/>
      <c r="B10" s="1"/>
      <c r="C10" s="95"/>
      <c r="D10" s="25" t="s">
        <v>3</v>
      </c>
      <c r="E10" s="47">
        <f>IFERROR((E8-E9),"")</f>
        <v>0.66875000000000007</v>
      </c>
      <c r="F10" s="22"/>
      <c r="G10" s="137" t="s">
        <v>119</v>
      </c>
      <c r="H10" s="141" t="str">
        <f>IF(I8&lt;=0.1, "Use mean value","Use lower bound 
or 
Conduct more test")</f>
        <v>Use lower bound _x000D_or _x000D_Conduct more test</v>
      </c>
      <c r="I10" s="142"/>
      <c r="J10" s="2"/>
      <c r="K10" s="11" t="s">
        <v>35</v>
      </c>
      <c r="L10" s="11"/>
      <c r="M10" s="6"/>
      <c r="N10" s="6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1"/>
      <c r="BA10" s="1"/>
      <c r="BB10" s="1"/>
      <c r="BC10" s="1"/>
      <c r="BD10" s="1"/>
      <c r="BE10" s="1"/>
      <c r="BF10" s="1"/>
      <c r="BG10" s="1"/>
      <c r="BH10" s="1"/>
      <c r="BI10" s="1"/>
    </row>
    <row r="11" spans="1:61" ht="16" x14ac:dyDescent="0.25">
      <c r="A11" s="33" t="s">
        <v>14</v>
      </c>
      <c r="B11" s="38"/>
      <c r="C11" s="38"/>
      <c r="D11" s="25" t="s">
        <v>4</v>
      </c>
      <c r="E11" s="47">
        <f>IFERROR(E8+(1.5*E10),"")</f>
        <v>2.4468750000000004</v>
      </c>
      <c r="F11" s="22"/>
      <c r="G11" s="138"/>
      <c r="H11" s="143"/>
      <c r="I11" s="144"/>
      <c r="J11" s="2"/>
      <c r="K11" s="2"/>
      <c r="L11" s="2"/>
      <c r="M11" s="6"/>
      <c r="N11" s="6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1"/>
      <c r="BA11" s="1"/>
      <c r="BB11" s="1"/>
      <c r="BC11" s="1"/>
      <c r="BD11" s="1"/>
      <c r="BE11" s="1"/>
      <c r="BF11" s="1"/>
      <c r="BG11" s="1"/>
      <c r="BH11" s="1"/>
      <c r="BI11" s="1"/>
    </row>
    <row r="12" spans="1:61" ht="17" thickBot="1" x14ac:dyDescent="0.3">
      <c r="A12" s="68"/>
      <c r="B12" s="34"/>
      <c r="C12" s="124"/>
      <c r="D12" s="25" t="s">
        <v>5</v>
      </c>
      <c r="E12" s="47">
        <f>IFERROR(E9-(1.5*E10),"")</f>
        <v>-0.22812500000000002</v>
      </c>
      <c r="F12" s="22"/>
      <c r="G12" s="139"/>
      <c r="H12" s="145"/>
      <c r="I12" s="146"/>
      <c r="J12" s="2"/>
      <c r="K12" s="1"/>
      <c r="L12" s="1"/>
      <c r="M12" s="4"/>
      <c r="N12" s="4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1"/>
      <c r="BA12" s="1"/>
      <c r="BB12" s="1"/>
      <c r="BC12" s="1"/>
      <c r="BD12" s="1"/>
      <c r="BE12" s="1"/>
      <c r="BF12" s="1"/>
      <c r="BG12" s="1"/>
      <c r="BH12" s="1"/>
      <c r="BI12" s="1"/>
    </row>
    <row r="13" spans="1:61" ht="16" x14ac:dyDescent="0.25">
      <c r="A13" s="5"/>
      <c r="B13" s="5"/>
      <c r="C13" s="35"/>
      <c r="D13" s="1"/>
      <c r="E13" s="1"/>
      <c r="F13" s="22"/>
      <c r="G13" s="133" t="s">
        <v>33</v>
      </c>
      <c r="H13" s="24" t="s">
        <v>20</v>
      </c>
      <c r="I13" s="134">
        <f>I4</f>
        <v>1.0363636363636362</v>
      </c>
      <c r="J13" s="2"/>
      <c r="K13" s="1"/>
      <c r="L13" s="1"/>
      <c r="M13" s="129" t="s">
        <v>37</v>
      </c>
      <c r="N13" s="130" t="s">
        <v>139</v>
      </c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1"/>
      <c r="BA13" s="1"/>
      <c r="BB13" s="1"/>
      <c r="BC13" s="1"/>
      <c r="BD13" s="1"/>
      <c r="BE13" s="1"/>
      <c r="BF13" s="1"/>
      <c r="BG13" s="1"/>
      <c r="BH13" s="1"/>
      <c r="BI13" s="1"/>
    </row>
    <row r="14" spans="1:61" ht="17" thickBot="1" x14ac:dyDescent="0.3">
      <c r="A14" s="5"/>
      <c r="B14" s="5"/>
      <c r="C14" s="50" t="s">
        <v>123</v>
      </c>
      <c r="D14" s="36" t="s">
        <v>138</v>
      </c>
      <c r="E14" s="37"/>
      <c r="F14" s="22"/>
      <c r="G14" s="133" t="s">
        <v>29</v>
      </c>
      <c r="H14" s="24" t="s">
        <v>20</v>
      </c>
      <c r="I14" s="134">
        <f>IF(I9="Yes","",I13-1.28*STDEV(SST[D])/SQRT(I5))</f>
        <v>0.90753085244493903</v>
      </c>
      <c r="J14" s="2"/>
      <c r="K14" s="63">
        <v>3</v>
      </c>
      <c r="L14" s="147" t="s">
        <v>29</v>
      </c>
      <c r="M14" s="131">
        <f>IFERROR(IF(L14="Mean value",I13*K14*365/1000,IF(L14="Lower bound",I14*K14*365/1000,"")),"")</f>
        <v>0.99374628342720828</v>
      </c>
      <c r="N14" s="132" t="s">
        <v>32</v>
      </c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1"/>
      <c r="BA14" s="1"/>
      <c r="BB14" s="1"/>
      <c r="BC14" s="1"/>
      <c r="BD14" s="1"/>
      <c r="BE14" s="1"/>
      <c r="BF14" s="1"/>
      <c r="BG14" s="1"/>
      <c r="BH14" s="1"/>
      <c r="BI14" s="1"/>
    </row>
    <row r="15" spans="1:61" ht="16" hidden="1" x14ac:dyDescent="0.25">
      <c r="A15" s="27" t="s">
        <v>21</v>
      </c>
      <c r="B15" s="27" t="s">
        <v>22</v>
      </c>
      <c r="C15" s="28" t="s">
        <v>23</v>
      </c>
      <c r="D15" s="26" t="s">
        <v>24</v>
      </c>
      <c r="E15" s="26" t="s">
        <v>25</v>
      </c>
      <c r="F15" s="22"/>
      <c r="G15" s="22"/>
      <c r="H15" s="22"/>
      <c r="I15" s="2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1"/>
      <c r="BA15" s="1"/>
      <c r="BB15" s="1"/>
      <c r="BC15" s="1"/>
      <c r="BD15" s="1"/>
      <c r="BE15" s="1"/>
      <c r="BF15" s="1"/>
      <c r="BG15" s="1"/>
      <c r="BH15" s="1"/>
      <c r="BI15" s="1"/>
    </row>
    <row r="16" spans="1:61" ht="16" x14ac:dyDescent="0.25">
      <c r="A16" s="51">
        <v>1</v>
      </c>
      <c r="B16" s="52" t="s">
        <v>15</v>
      </c>
      <c r="C16" s="53">
        <v>0.94</v>
      </c>
      <c r="D16" s="7">
        <f>IF(SST[[#This Row],[C]]&lt;&gt;0,IF((OR(C16&gt;=$E$11, C16&lt;=$E$12)), "Outlier",C16), "")</f>
        <v>0.94</v>
      </c>
      <c r="E16" s="2" t="str">
        <f>IF(SST[[#This Row],[D]]="No",SST[[#This Row],[C]],"")</f>
        <v/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1"/>
      <c r="BA16" s="1"/>
      <c r="BB16" s="1"/>
      <c r="BC16" s="1"/>
      <c r="BD16" s="1"/>
      <c r="BE16" s="1"/>
      <c r="BF16" s="1"/>
      <c r="BG16" s="1"/>
      <c r="BH16" s="1"/>
      <c r="BI16" s="1"/>
    </row>
    <row r="17" spans="1:61" ht="16" x14ac:dyDescent="0.25">
      <c r="A17" s="51">
        <v>2</v>
      </c>
      <c r="B17" s="52" t="s">
        <v>16</v>
      </c>
      <c r="C17" s="53">
        <v>1.05</v>
      </c>
      <c r="D17" s="7">
        <f>IF(SST[[#This Row],[C]]&lt;&gt;0,IF((OR(C17&gt;=$E$11, C17&lt;=$E$12)), "Outlier",C17), "")</f>
        <v>1.05</v>
      </c>
      <c r="E17" s="2" t="str">
        <f>IF(SST[[#This Row],[D]]="No",SST[[#This Row],[C]],"")</f>
        <v/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1"/>
      <c r="BA17" s="1"/>
      <c r="BB17" s="1"/>
      <c r="BC17" s="1"/>
      <c r="BD17" s="1"/>
      <c r="BE17" s="1"/>
      <c r="BF17" s="1"/>
      <c r="BG17" s="1"/>
      <c r="BH17" s="1"/>
      <c r="BI17" s="1"/>
    </row>
    <row r="18" spans="1:61" ht="16" x14ac:dyDescent="0.25">
      <c r="A18" s="51">
        <v>3</v>
      </c>
      <c r="B18" s="52" t="s">
        <v>17</v>
      </c>
      <c r="C18" s="53">
        <v>1.1428571428571428</v>
      </c>
      <c r="D18" s="7">
        <f>IF(SST[[#This Row],[C]]&lt;&gt;0,IF((OR(C18&gt;=$E$11, C18&lt;=$E$12)), "Outlier",C18), "")</f>
        <v>1.1428571428571428</v>
      </c>
      <c r="E18" s="2" t="str">
        <f>IF(SST[[#This Row],[D]]="No",SST[[#This Row],[C]],"")</f>
        <v/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1"/>
      <c r="BA18" s="1"/>
      <c r="BB18" s="1"/>
      <c r="BC18" s="1"/>
      <c r="BD18" s="1"/>
      <c r="BE18" s="1"/>
      <c r="BF18" s="1"/>
      <c r="BG18" s="1"/>
      <c r="BH18" s="1"/>
      <c r="BI18" s="1"/>
    </row>
    <row r="19" spans="1:61" ht="16" x14ac:dyDescent="0.25">
      <c r="A19" s="51">
        <v>4</v>
      </c>
      <c r="B19" s="52" t="s">
        <v>18</v>
      </c>
      <c r="C19" s="53">
        <v>0.94285714285714295</v>
      </c>
      <c r="D19" s="7">
        <f>IF(SST[[#This Row],[C]]&lt;&gt;0,IF((OR(C19&gt;=$E$11, C19&lt;=$E$12)), "Outlier",C19), "")</f>
        <v>0.94285714285714295</v>
      </c>
      <c r="E19" s="2" t="str">
        <f>IF(SST[[#This Row],[D]]="No",SST[[#This Row],[C]],"")</f>
        <v/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1"/>
      <c r="BA19" s="1"/>
      <c r="BB19" s="1"/>
      <c r="BC19" s="1"/>
      <c r="BD19" s="1"/>
      <c r="BE19" s="1"/>
      <c r="BF19" s="1"/>
      <c r="BG19" s="1"/>
      <c r="BH19" s="1"/>
      <c r="BI19" s="1"/>
    </row>
    <row r="20" spans="1:61" ht="16" x14ac:dyDescent="0.25">
      <c r="A20" s="54">
        <v>5</v>
      </c>
      <c r="B20" s="55" t="s">
        <v>19</v>
      </c>
      <c r="C20" s="53">
        <v>0.53</v>
      </c>
      <c r="D20" s="8">
        <f>IF(SST[[#This Row],[C]]&lt;&gt;0,IF((OR(C20&gt;=$E$11, C20&lt;=$E$12)), "Outlier",C20), "")</f>
        <v>0.53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1"/>
      <c r="BA20" s="1"/>
      <c r="BB20" s="1"/>
      <c r="BC20" s="1"/>
      <c r="BD20" s="1"/>
      <c r="BE20" s="1"/>
      <c r="BF20" s="1"/>
      <c r="BG20" s="1"/>
      <c r="BH20" s="1"/>
      <c r="BI20" s="1"/>
    </row>
    <row r="21" spans="1:61" ht="16" x14ac:dyDescent="0.25">
      <c r="A21" s="56">
        <v>6</v>
      </c>
      <c r="B21" s="57" t="s">
        <v>27</v>
      </c>
      <c r="C21" s="53">
        <v>0.82</v>
      </c>
      <c r="D21" s="9">
        <f>IF(SST[[#This Row],[C]]&lt;&gt;0,IF((OR(C21&gt;=$E$11, C21&lt;=$E$12)), "Outlier",C21), "")</f>
        <v>0.82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1"/>
      <c r="BA21" s="1"/>
      <c r="BB21" s="1"/>
      <c r="BC21" s="1"/>
      <c r="BD21" s="1"/>
      <c r="BE21" s="1"/>
      <c r="BF21" s="1"/>
      <c r="BG21" s="1"/>
      <c r="BH21" s="1"/>
      <c r="BI21" s="1"/>
    </row>
    <row r="22" spans="1:61" ht="16" x14ac:dyDescent="0.25">
      <c r="A22" s="56">
        <v>7</v>
      </c>
      <c r="B22" s="57" t="s">
        <v>28</v>
      </c>
      <c r="C22" s="53">
        <v>0.94285714285714295</v>
      </c>
      <c r="D22" s="9">
        <f>IF(SST[[#This Row],[C]]&lt;&gt;0,IF((OR(C22&gt;=$E$11, C22&lt;=$E$12)), "Outlier",C22), "")</f>
        <v>0.94285714285714295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1"/>
      <c r="BA22" s="1"/>
      <c r="BB22" s="1"/>
      <c r="BC22" s="1"/>
      <c r="BD22" s="1"/>
      <c r="BE22" s="1"/>
      <c r="BF22" s="1"/>
      <c r="BG22" s="1"/>
      <c r="BH22" s="1"/>
      <c r="BI22" s="1"/>
    </row>
    <row r="23" spans="1:61" ht="16" x14ac:dyDescent="0.25">
      <c r="A23" s="56">
        <v>8</v>
      </c>
      <c r="B23" s="52" t="s">
        <v>15</v>
      </c>
      <c r="C23" s="53">
        <v>0.63571428571428579</v>
      </c>
      <c r="D23" s="9">
        <f>IF(SST[[#This Row],[C]]&lt;&gt;0,IF((OR(C23&gt;=$E$11, C23&lt;=$E$12)), "Outlier",C23), "")</f>
        <v>0.63571428571428579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1"/>
      <c r="BA23" s="1"/>
      <c r="BB23" s="1"/>
      <c r="BC23" s="1"/>
      <c r="BD23" s="1"/>
      <c r="BE23" s="1"/>
      <c r="BF23" s="1"/>
      <c r="BG23" s="1"/>
      <c r="BH23" s="1"/>
      <c r="BI23" s="1"/>
    </row>
    <row r="24" spans="1:61" ht="16" x14ac:dyDescent="0.25">
      <c r="A24" s="56">
        <v>9</v>
      </c>
      <c r="B24" s="52" t="s">
        <v>16</v>
      </c>
      <c r="C24" s="53">
        <v>1.5535714285714286</v>
      </c>
      <c r="D24" s="9">
        <f>IF(SST[[#This Row],[C]]&lt;&gt;0,IF((OR(C24&gt;=$E$11, C24&lt;=$E$12)), "Outlier",C24), "")</f>
        <v>1.5535714285714286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1"/>
      <c r="BA24" s="1"/>
      <c r="BB24" s="1"/>
      <c r="BC24" s="1"/>
      <c r="BD24" s="1"/>
      <c r="BE24" s="1"/>
      <c r="BF24" s="1"/>
      <c r="BG24" s="1"/>
      <c r="BH24" s="1"/>
      <c r="BI24" s="1"/>
    </row>
    <row r="25" spans="1:61" ht="16" x14ac:dyDescent="0.25">
      <c r="A25" s="56">
        <v>10</v>
      </c>
      <c r="B25" s="52" t="s">
        <v>17</v>
      </c>
      <c r="C25" s="53">
        <v>1.1392857142857142</v>
      </c>
      <c r="D25" s="9">
        <f>IF(SST[[#This Row],[C]]&lt;&gt;0,IF((OR(C25&gt;=$E$11, C25&lt;=$E$12)), "Outlier",C25), "")</f>
        <v>1.1392857142857142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1"/>
      <c r="BA25" s="1"/>
      <c r="BB25" s="1"/>
      <c r="BC25" s="1"/>
      <c r="BD25" s="1"/>
      <c r="BE25" s="1"/>
      <c r="BF25" s="1"/>
      <c r="BG25" s="1"/>
      <c r="BH25" s="1"/>
      <c r="BI25" s="1"/>
    </row>
    <row r="26" spans="1:61" ht="16" x14ac:dyDescent="0.25">
      <c r="A26" s="56">
        <v>11</v>
      </c>
      <c r="B26" s="52" t="s">
        <v>18</v>
      </c>
      <c r="C26" s="53">
        <v>1.4071428571428573</v>
      </c>
      <c r="D26" s="9">
        <f>IF(SST[[#This Row],[C]]&lt;&gt;0,IF((OR(C26&gt;=$E$11, C26&lt;=$E$12)), "Outlier",C26), "")</f>
        <v>1.4071428571428573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1"/>
      <c r="BA26" s="1"/>
      <c r="BB26" s="1"/>
      <c r="BC26" s="1"/>
      <c r="BD26" s="1"/>
      <c r="BE26" s="1"/>
      <c r="BF26" s="1"/>
      <c r="BG26" s="1"/>
      <c r="BH26" s="1"/>
      <c r="BI26" s="1"/>
    </row>
    <row r="27" spans="1:61" ht="16" x14ac:dyDescent="0.25">
      <c r="A27" s="56">
        <v>12</v>
      </c>
      <c r="B27" s="55" t="s">
        <v>19</v>
      </c>
      <c r="C27" s="53">
        <v>2</v>
      </c>
      <c r="D27" s="9">
        <f>IF(SST[[#This Row],[C]]&lt;&gt;0,IF((OR(C27&gt;=$E$11, C27&lt;=$E$12)), "Outlier",C27), "")</f>
        <v>2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1"/>
      <c r="BA27" s="1"/>
      <c r="BB27" s="1"/>
      <c r="BC27" s="1"/>
      <c r="BD27" s="1"/>
      <c r="BE27" s="1"/>
      <c r="BF27" s="1"/>
      <c r="BG27" s="1"/>
      <c r="BH27" s="1"/>
      <c r="BI27" s="1"/>
    </row>
    <row r="28" spans="1:61" ht="16" x14ac:dyDescent="0.25">
      <c r="A28" s="56">
        <v>13</v>
      </c>
      <c r="B28" s="57" t="s">
        <v>27</v>
      </c>
      <c r="C28" s="53">
        <v>3</v>
      </c>
      <c r="D28" s="9" t="str">
        <f>IF(SST[[#This Row],[C]]&lt;&gt;0,IF((OR(C28&gt;=$E$11, C28&lt;=$E$12)), "Outlier",C28), "")</f>
        <v>Outlier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1"/>
      <c r="BA28" s="1"/>
      <c r="BB28" s="1"/>
      <c r="BC28" s="1"/>
      <c r="BD28" s="1"/>
      <c r="BE28" s="1"/>
      <c r="BF28" s="1"/>
      <c r="BG28" s="1"/>
      <c r="BH28" s="1"/>
      <c r="BI28" s="1"/>
    </row>
    <row r="29" spans="1:61" ht="16" x14ac:dyDescent="0.25">
      <c r="A29" s="56">
        <v>14</v>
      </c>
      <c r="B29" s="57" t="s">
        <v>28</v>
      </c>
      <c r="C29" s="53">
        <v>7</v>
      </c>
      <c r="D29" s="9" t="str">
        <f>IF(SST[[#This Row],[C]]&lt;&gt;0,IF((OR(C29&gt;=$E$11, C29&lt;=$E$12)), "Outlier",C29), "")</f>
        <v>Outlier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1"/>
      <c r="BA29" s="1"/>
      <c r="BB29" s="1"/>
      <c r="BC29" s="1"/>
      <c r="BD29" s="1"/>
      <c r="BE29" s="1"/>
      <c r="BF29" s="1"/>
      <c r="BG29" s="1"/>
      <c r="BH29" s="1"/>
      <c r="BI29" s="1"/>
    </row>
    <row r="30" spans="1:61" ht="16" x14ac:dyDescent="0.25">
      <c r="A30" s="56">
        <v>15</v>
      </c>
      <c r="B30" s="52" t="s">
        <v>15</v>
      </c>
      <c r="C30" s="53">
        <v>0.80714285714285716</v>
      </c>
      <c r="D30" s="9">
        <f>IF(SST[[#This Row],[C]]&lt;&gt;0,IF((OR(C30&gt;=$E$11, C30&lt;=$E$12)), "Outlier",C30), "")</f>
        <v>0.80714285714285716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1"/>
      <c r="BA30" s="1"/>
      <c r="BB30" s="1"/>
      <c r="BC30" s="1"/>
      <c r="BD30" s="1"/>
      <c r="BE30" s="1"/>
      <c r="BF30" s="1"/>
      <c r="BG30" s="1"/>
      <c r="BH30" s="1"/>
      <c r="BI30" s="1"/>
    </row>
    <row r="31" spans="1:61" ht="16" x14ac:dyDescent="0.25">
      <c r="A31" s="56">
        <v>16</v>
      </c>
      <c r="B31" s="52" t="s">
        <v>16</v>
      </c>
      <c r="C31" s="53">
        <v>2</v>
      </c>
      <c r="D31" s="9">
        <f>IF(SST[[#This Row],[C]]&lt;&gt;0,IF((OR(C31&gt;=$E$11, C31&lt;=$E$12)), "Outlier",C31), "")</f>
        <v>2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1"/>
      <c r="BA31" s="1"/>
      <c r="BB31" s="1"/>
      <c r="BC31" s="1"/>
      <c r="BD31" s="1"/>
      <c r="BE31" s="1"/>
      <c r="BF31" s="1"/>
      <c r="BG31" s="1"/>
      <c r="BH31" s="1"/>
      <c r="BI31" s="1"/>
    </row>
    <row r="32" spans="1:61" ht="16" x14ac:dyDescent="0.25">
      <c r="A32" s="56">
        <v>17</v>
      </c>
      <c r="B32" s="52" t="s">
        <v>17</v>
      </c>
      <c r="C32" s="53">
        <v>0.62857142857142867</v>
      </c>
      <c r="D32" s="9">
        <f>IF(SST[[#This Row],[C]]&lt;&gt;0,IF((OR(C32&gt;=$E$11, C32&lt;=$E$12)), "Outlier",C32), "")</f>
        <v>0.62857142857142867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1"/>
      <c r="BA32" s="1"/>
      <c r="BB32" s="1"/>
      <c r="BC32" s="1"/>
      <c r="BD32" s="1"/>
      <c r="BE32" s="1"/>
      <c r="BF32" s="1"/>
      <c r="BG32" s="1"/>
      <c r="BH32" s="1"/>
      <c r="BI32" s="1"/>
    </row>
    <row r="33" spans="1:61" ht="16" x14ac:dyDescent="0.25">
      <c r="A33" s="56">
        <v>18</v>
      </c>
      <c r="B33" s="52" t="s">
        <v>18</v>
      </c>
      <c r="C33" s="53">
        <v>0.7</v>
      </c>
      <c r="D33" s="9">
        <f>IF(SST[[#This Row],[C]]&lt;&gt;0,IF((OR(C33&gt;=$E$11, C33&lt;=$E$12)), "Outlier",C33), "")</f>
        <v>0.7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1"/>
      <c r="BA33" s="1"/>
      <c r="BB33" s="1"/>
      <c r="BC33" s="1"/>
      <c r="BD33" s="1"/>
      <c r="BE33" s="1"/>
      <c r="BF33" s="1"/>
      <c r="BG33" s="1"/>
      <c r="BH33" s="1"/>
      <c r="BI33" s="1"/>
    </row>
    <row r="34" spans="1:61" ht="16" x14ac:dyDescent="0.25">
      <c r="A34" s="56">
        <v>19</v>
      </c>
      <c r="B34" s="55" t="s">
        <v>19</v>
      </c>
      <c r="C34" s="58">
        <v>0.56000000000000005</v>
      </c>
      <c r="D34" s="9">
        <f>IF(SST[[#This Row],[C]]&lt;&gt;0,IF((OR(C34&gt;=$E$11, C34&lt;=$E$12)), "Outlier",C34), "")</f>
        <v>0.56000000000000005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1"/>
      <c r="BA34" s="1"/>
      <c r="BB34" s="1"/>
      <c r="BC34" s="1"/>
      <c r="BD34" s="1"/>
      <c r="BE34" s="1"/>
      <c r="BF34" s="1"/>
      <c r="BG34" s="1"/>
      <c r="BH34" s="1"/>
      <c r="BI34" s="1"/>
    </row>
    <row r="35" spans="1:61" ht="16" x14ac:dyDescent="0.25">
      <c r="A35" s="56">
        <v>20</v>
      </c>
      <c r="B35" s="57" t="s">
        <v>27</v>
      </c>
      <c r="C35" s="59">
        <v>0.8</v>
      </c>
      <c r="D35" s="9">
        <f>IF(SST[[#This Row],[C]]&lt;&gt;0,IF((OR(C35&gt;=$E$11, C35&lt;=$E$12)), "Outlier",C35), "")</f>
        <v>0.8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1"/>
      <c r="BA35" s="1"/>
      <c r="BB35" s="1"/>
      <c r="BC35" s="1"/>
      <c r="BD35" s="1"/>
      <c r="BE35" s="1"/>
      <c r="BF35" s="1"/>
      <c r="BG35" s="1"/>
      <c r="BH35" s="1"/>
      <c r="BI35" s="1"/>
    </row>
    <row r="36" spans="1:61" ht="16" x14ac:dyDescent="0.25">
      <c r="A36" s="56">
        <v>21</v>
      </c>
      <c r="B36" s="57" t="s">
        <v>28</v>
      </c>
      <c r="C36" s="59">
        <v>0.5</v>
      </c>
      <c r="D36" s="9">
        <f>IF(SST[[#This Row],[C]]&lt;&gt;0,IF((OR(C36&gt;=$E$11, C36&lt;=$E$12)), "Outlier",C36), "")</f>
        <v>0.5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1"/>
      <c r="BA36" s="1"/>
      <c r="BB36" s="1"/>
      <c r="BC36" s="1"/>
      <c r="BD36" s="1"/>
      <c r="BE36" s="1"/>
      <c r="BF36" s="1"/>
      <c r="BG36" s="1"/>
      <c r="BH36" s="1"/>
      <c r="BI36" s="1"/>
    </row>
    <row r="37" spans="1:61" ht="16" x14ac:dyDescent="0.25">
      <c r="A37" s="56">
        <v>22</v>
      </c>
      <c r="B37" s="57" t="s">
        <v>46</v>
      </c>
      <c r="C37" s="59">
        <v>0.8</v>
      </c>
      <c r="D37" s="9">
        <f>IF(SST[[#This Row],[C]]&lt;&gt;0,IF((OR(C37&gt;=$E$11, C37&lt;=$E$12)), "Outlier",C37), "")</f>
        <v>0.8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1"/>
      <c r="BA37" s="1"/>
      <c r="BB37" s="1"/>
      <c r="BC37" s="1"/>
      <c r="BD37" s="1"/>
      <c r="BE37" s="1"/>
      <c r="BF37" s="1"/>
      <c r="BG37" s="1"/>
      <c r="BH37" s="1"/>
      <c r="BI37" s="1"/>
    </row>
    <row r="38" spans="1:61" ht="16" x14ac:dyDescent="0.25">
      <c r="A38" s="56">
        <v>23</v>
      </c>
      <c r="B38" s="57" t="s">
        <v>118</v>
      </c>
      <c r="C38" s="59">
        <v>0.9</v>
      </c>
      <c r="D38" s="9">
        <f>IF(SST[[#This Row],[C]]&lt;&gt;0,IF((OR(C38&gt;=$E$11, C38&lt;=$E$12)), "Outlier",C38), "")</f>
        <v>0.9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1"/>
      <c r="BA38" s="1"/>
      <c r="BB38" s="1"/>
      <c r="BC38" s="1"/>
      <c r="BD38" s="1"/>
      <c r="BE38" s="1"/>
      <c r="BF38" s="1"/>
      <c r="BG38" s="1"/>
      <c r="BH38" s="1"/>
      <c r="BI38" s="1"/>
    </row>
    <row r="39" spans="1:61" ht="16" x14ac:dyDescent="0.25">
      <c r="A39" s="56">
        <v>24</v>
      </c>
      <c r="B39" s="57" t="s">
        <v>50</v>
      </c>
      <c r="C39" s="59">
        <v>2</v>
      </c>
      <c r="D39" s="9">
        <f>IF(SST[[#This Row],[C]]&lt;&gt;0,IF((OR(C39&gt;=$E$11, C39&lt;=$E$12)), "Outlier",C39), "")</f>
        <v>2</v>
      </c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1"/>
      <c r="BA39" s="1"/>
      <c r="BB39" s="1"/>
      <c r="BC39" s="1"/>
      <c r="BD39" s="1"/>
      <c r="BE39" s="1"/>
      <c r="BF39" s="1"/>
      <c r="BG39" s="1"/>
      <c r="BH39" s="1"/>
      <c r="BI39" s="1"/>
    </row>
    <row r="40" spans="1:61" ht="16" x14ac:dyDescent="0.25">
      <c r="A40" s="3"/>
      <c r="B40" s="3"/>
      <c r="C40" s="3"/>
      <c r="D40" s="3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1"/>
      <c r="BA40" s="1"/>
      <c r="BB40" s="1"/>
      <c r="BC40" s="1"/>
      <c r="BD40" s="1"/>
      <c r="BE40" s="1"/>
      <c r="BF40" s="1"/>
      <c r="BG40" s="1"/>
      <c r="BH40" s="1"/>
      <c r="BI40" s="1"/>
    </row>
    <row r="41" spans="1:61" ht="16" x14ac:dyDescent="0.25">
      <c r="A41" s="3"/>
      <c r="B41" s="3"/>
      <c r="C41" s="3"/>
      <c r="D41" s="3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1"/>
      <c r="BA41" s="1"/>
      <c r="BB41" s="1"/>
      <c r="BC41" s="1"/>
      <c r="BD41" s="1"/>
      <c r="BE41" s="1"/>
      <c r="BF41" s="1"/>
      <c r="BG41" s="1"/>
      <c r="BH41" s="1"/>
      <c r="BI41" s="1"/>
    </row>
    <row r="42" spans="1:61" ht="16" x14ac:dyDescent="0.25">
      <c r="A42" s="3"/>
      <c r="B42" s="3"/>
      <c r="C42" s="3"/>
      <c r="D42" s="3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1"/>
      <c r="BA42" s="1"/>
      <c r="BB42" s="1"/>
      <c r="BC42" s="1"/>
      <c r="BD42" s="1"/>
      <c r="BE42" s="1"/>
      <c r="BF42" s="1"/>
      <c r="BG42" s="1"/>
      <c r="BH42" s="1"/>
      <c r="BI42" s="1"/>
    </row>
    <row r="43" spans="1:61" ht="16" x14ac:dyDescent="0.25">
      <c r="A43" s="3"/>
      <c r="B43" s="3"/>
      <c r="C43" s="3"/>
      <c r="D43" s="3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1"/>
      <c r="BA43" s="1"/>
      <c r="BB43" s="1"/>
      <c r="BC43" s="1"/>
      <c r="BD43" s="1"/>
      <c r="BE43" s="1"/>
      <c r="BF43" s="1"/>
      <c r="BG43" s="1"/>
      <c r="BH43" s="1"/>
      <c r="BI43" s="1"/>
    </row>
    <row r="44" spans="1:61" ht="16" x14ac:dyDescent="0.25">
      <c r="A44" s="3"/>
      <c r="B44" s="3"/>
      <c r="C44" s="3"/>
      <c r="D44" s="3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1"/>
      <c r="BA44" s="1"/>
      <c r="BB44" s="1"/>
      <c r="BC44" s="1"/>
      <c r="BD44" s="1"/>
      <c r="BE44" s="1"/>
      <c r="BF44" s="1"/>
      <c r="BG44" s="1"/>
      <c r="BH44" s="1"/>
      <c r="BI44" s="1"/>
    </row>
    <row r="45" spans="1:61" ht="16" x14ac:dyDescent="0.25">
      <c r="A45" s="3"/>
      <c r="B45" s="3"/>
      <c r="C45" s="3"/>
      <c r="D45" s="3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1"/>
      <c r="BA45" s="1"/>
      <c r="BB45" s="1"/>
      <c r="BC45" s="1"/>
      <c r="BD45" s="1"/>
      <c r="BE45" s="1"/>
      <c r="BF45" s="1"/>
      <c r="BG45" s="1"/>
      <c r="BH45" s="1"/>
      <c r="BI45" s="1"/>
    </row>
    <row r="46" spans="1:61" ht="16" x14ac:dyDescent="0.25">
      <c r="A46" s="3"/>
      <c r="B46" s="3"/>
      <c r="C46" s="3"/>
      <c r="D46" s="3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1"/>
      <c r="BA46" s="1"/>
      <c r="BB46" s="1"/>
      <c r="BC46" s="1"/>
      <c r="BD46" s="1"/>
      <c r="BE46" s="1"/>
      <c r="BF46" s="1"/>
      <c r="BG46" s="1"/>
      <c r="BH46" s="1"/>
      <c r="BI46" s="1"/>
    </row>
    <row r="47" spans="1:61" ht="16" x14ac:dyDescent="0.25">
      <c r="A47" s="3"/>
      <c r="B47" s="3"/>
      <c r="C47" s="3"/>
      <c r="D47" s="3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1"/>
      <c r="BA47" s="1"/>
      <c r="BB47" s="1"/>
      <c r="BC47" s="1"/>
      <c r="BD47" s="1"/>
      <c r="BE47" s="1"/>
      <c r="BF47" s="1"/>
      <c r="BG47" s="1"/>
      <c r="BH47" s="1"/>
      <c r="BI47" s="1"/>
    </row>
    <row r="48" spans="1:61" ht="16" x14ac:dyDescent="0.25">
      <c r="A48" s="3"/>
      <c r="B48" s="3"/>
      <c r="C48" s="3"/>
      <c r="D48" s="3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1"/>
      <c r="BA48" s="1"/>
      <c r="BB48" s="1"/>
      <c r="BC48" s="1"/>
      <c r="BD48" s="1"/>
      <c r="BE48" s="1"/>
      <c r="BF48" s="1"/>
      <c r="BG48" s="1"/>
      <c r="BH48" s="1"/>
      <c r="BI48" s="1"/>
    </row>
    <row r="49" spans="1:61" ht="16" x14ac:dyDescent="0.25">
      <c r="A49" s="3"/>
      <c r="B49" s="3"/>
      <c r="C49" s="3"/>
      <c r="D49" s="3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1"/>
      <c r="BA49" s="1"/>
      <c r="BB49" s="1"/>
      <c r="BC49" s="1"/>
      <c r="BD49" s="1"/>
      <c r="BE49" s="1"/>
      <c r="BF49" s="1"/>
      <c r="BG49" s="1"/>
      <c r="BH49" s="1"/>
      <c r="BI49" s="1"/>
    </row>
    <row r="50" spans="1:61" ht="16" x14ac:dyDescent="0.25">
      <c r="A50" s="3"/>
      <c r="B50" s="3"/>
      <c r="C50" s="3"/>
      <c r="D50" s="3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1"/>
      <c r="BA50" s="1"/>
      <c r="BB50" s="1"/>
      <c r="BC50" s="1"/>
      <c r="BD50" s="1"/>
      <c r="BE50" s="1"/>
      <c r="BF50" s="1"/>
      <c r="BG50" s="1"/>
      <c r="BH50" s="1"/>
      <c r="BI50" s="1"/>
    </row>
    <row r="51" spans="1:61" ht="16" x14ac:dyDescent="0.25">
      <c r="A51" s="3"/>
      <c r="B51" s="3"/>
      <c r="C51" s="3"/>
      <c r="D51" s="3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1"/>
      <c r="BA51" s="1"/>
      <c r="BB51" s="1"/>
      <c r="BC51" s="1"/>
      <c r="BD51" s="1"/>
      <c r="BE51" s="1"/>
      <c r="BF51" s="1"/>
      <c r="BG51" s="1"/>
      <c r="BH51" s="1"/>
      <c r="BI51" s="1"/>
    </row>
    <row r="52" spans="1:61" ht="16" x14ac:dyDescent="0.25">
      <c r="A52" s="3"/>
      <c r="B52" s="3"/>
      <c r="C52" s="3"/>
      <c r="D52" s="3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1"/>
      <c r="BA52" s="1"/>
      <c r="BB52" s="1"/>
      <c r="BC52" s="1"/>
      <c r="BD52" s="1"/>
      <c r="BE52" s="1"/>
      <c r="BF52" s="1"/>
      <c r="BG52" s="1"/>
      <c r="BH52" s="1"/>
      <c r="BI52" s="1"/>
    </row>
    <row r="53" spans="1:61" ht="16" x14ac:dyDescent="0.25">
      <c r="A53" s="3"/>
      <c r="B53" s="3"/>
      <c r="C53" s="3"/>
      <c r="D53" s="3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1"/>
      <c r="BA53" s="1"/>
      <c r="BB53" s="1"/>
      <c r="BC53" s="1"/>
      <c r="BD53" s="1"/>
      <c r="BE53" s="1"/>
      <c r="BF53" s="1"/>
      <c r="BG53" s="1"/>
      <c r="BH53" s="1"/>
      <c r="BI53" s="1"/>
    </row>
    <row r="54" spans="1:61" ht="16" x14ac:dyDescent="0.25">
      <c r="A54" s="3"/>
      <c r="B54" s="3"/>
      <c r="C54" s="3"/>
      <c r="D54" s="3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1"/>
      <c r="BA54" s="1"/>
      <c r="BB54" s="1"/>
      <c r="BC54" s="1"/>
      <c r="BD54" s="1"/>
      <c r="BE54" s="1"/>
      <c r="BF54" s="1"/>
      <c r="BG54" s="1"/>
      <c r="BH54" s="1"/>
      <c r="BI54" s="1"/>
    </row>
    <row r="55" spans="1:61" ht="16" x14ac:dyDescent="0.25">
      <c r="A55" s="3"/>
      <c r="B55" s="3"/>
      <c r="C55" s="3"/>
      <c r="D55" s="3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1"/>
      <c r="BA55" s="1"/>
      <c r="BB55" s="1"/>
      <c r="BC55" s="1"/>
      <c r="BD55" s="1"/>
      <c r="BE55" s="1"/>
      <c r="BF55" s="1"/>
      <c r="BG55" s="1"/>
      <c r="BH55" s="1"/>
      <c r="BI55" s="1"/>
    </row>
    <row r="56" spans="1:61" ht="16" x14ac:dyDescent="0.25">
      <c r="A56" s="3"/>
      <c r="B56" s="3"/>
      <c r="C56" s="3"/>
      <c r="D56" s="3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1"/>
      <c r="BA56" s="1"/>
      <c r="BB56" s="1"/>
      <c r="BC56" s="1"/>
      <c r="BD56" s="1"/>
      <c r="BE56" s="1"/>
      <c r="BF56" s="1"/>
      <c r="BG56" s="1"/>
      <c r="BH56" s="1"/>
      <c r="BI56" s="1"/>
    </row>
    <row r="57" spans="1:61" ht="16" x14ac:dyDescent="0.25">
      <c r="A57" s="3"/>
      <c r="B57" s="3"/>
      <c r="C57" s="3"/>
      <c r="D57" s="3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1"/>
      <c r="BA57" s="1"/>
      <c r="BB57" s="1"/>
      <c r="BC57" s="1"/>
      <c r="BD57" s="1"/>
      <c r="BE57" s="1"/>
      <c r="BF57" s="1"/>
      <c r="BG57" s="1"/>
      <c r="BH57" s="1"/>
      <c r="BI57" s="1"/>
    </row>
    <row r="58" spans="1:61" ht="16" x14ac:dyDescent="0.25">
      <c r="A58" s="3"/>
      <c r="B58" s="3"/>
      <c r="C58" s="3"/>
      <c r="D58" s="3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1"/>
      <c r="BA58" s="1"/>
      <c r="BB58" s="1"/>
      <c r="BC58" s="1"/>
      <c r="BD58" s="1"/>
      <c r="BE58" s="1"/>
      <c r="BF58" s="1"/>
      <c r="BG58" s="1"/>
      <c r="BH58" s="1"/>
      <c r="BI58" s="1"/>
    </row>
    <row r="59" spans="1:61" ht="16" x14ac:dyDescent="0.25">
      <c r="A59" s="3"/>
      <c r="B59" s="3"/>
      <c r="C59" s="3"/>
      <c r="D59" s="3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1"/>
      <c r="BA59" s="1"/>
      <c r="BB59" s="1"/>
      <c r="BC59" s="1"/>
      <c r="BD59" s="1"/>
      <c r="BE59" s="1"/>
      <c r="BF59" s="1"/>
      <c r="BG59" s="1"/>
      <c r="BH59" s="1"/>
      <c r="BI59" s="1"/>
    </row>
    <row r="60" spans="1:61" ht="16" x14ac:dyDescent="0.25">
      <c r="A60" s="3"/>
      <c r="B60" s="3"/>
      <c r="C60" s="3"/>
      <c r="D60" s="3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1"/>
      <c r="BA60" s="1"/>
      <c r="BB60" s="1"/>
      <c r="BC60" s="1"/>
      <c r="BD60" s="1"/>
      <c r="BE60" s="1"/>
      <c r="BF60" s="1"/>
      <c r="BG60" s="1"/>
      <c r="BH60" s="1"/>
      <c r="BI60" s="1"/>
    </row>
    <row r="61" spans="1:61" ht="16" x14ac:dyDescent="0.25">
      <c r="A61" s="3"/>
      <c r="B61" s="3"/>
      <c r="C61" s="3"/>
      <c r="D61" s="3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1"/>
      <c r="BA61" s="1"/>
      <c r="BB61" s="1"/>
      <c r="BC61" s="1"/>
      <c r="BD61" s="1"/>
      <c r="BE61" s="1"/>
      <c r="BF61" s="1"/>
      <c r="BG61" s="1"/>
      <c r="BH61" s="1"/>
      <c r="BI61" s="1"/>
    </row>
    <row r="62" spans="1:61" ht="16" x14ac:dyDescent="0.25">
      <c r="A62" s="3"/>
      <c r="B62" s="3"/>
      <c r="C62" s="3"/>
      <c r="D62" s="3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1"/>
      <c r="BA62" s="1"/>
      <c r="BB62" s="1"/>
      <c r="BC62" s="1"/>
      <c r="BD62" s="1"/>
      <c r="BE62" s="1"/>
      <c r="BF62" s="1"/>
      <c r="BG62" s="1"/>
      <c r="BH62" s="1"/>
      <c r="BI62" s="1"/>
    </row>
    <row r="63" spans="1:61" ht="16" x14ac:dyDescent="0.25">
      <c r="A63" s="3"/>
      <c r="B63" s="3"/>
      <c r="C63" s="3"/>
      <c r="D63" s="3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1"/>
      <c r="BA63" s="1"/>
      <c r="BB63" s="1"/>
      <c r="BC63" s="1"/>
      <c r="BD63" s="1"/>
      <c r="BE63" s="1"/>
      <c r="BF63" s="1"/>
      <c r="BG63" s="1"/>
      <c r="BH63" s="1"/>
      <c r="BI63" s="1"/>
    </row>
    <row r="64" spans="1:61" ht="16" x14ac:dyDescent="0.25">
      <c r="A64" s="3"/>
      <c r="B64" s="3"/>
      <c r="C64" s="3"/>
      <c r="D64" s="3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1"/>
      <c r="BA64" s="1"/>
      <c r="BB64" s="1"/>
      <c r="BC64" s="1"/>
      <c r="BD64" s="1"/>
      <c r="BE64" s="1"/>
      <c r="BF64" s="1"/>
      <c r="BG64" s="1"/>
      <c r="BH64" s="1"/>
      <c r="BI64" s="1"/>
    </row>
    <row r="65" spans="1:61" ht="16" x14ac:dyDescent="0.25">
      <c r="A65" s="3"/>
      <c r="B65" s="3"/>
      <c r="C65" s="3"/>
      <c r="D65" s="3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1"/>
      <c r="BA65" s="1"/>
      <c r="BB65" s="1"/>
      <c r="BC65" s="1"/>
      <c r="BD65" s="1"/>
      <c r="BE65" s="1"/>
      <c r="BF65" s="1"/>
      <c r="BG65" s="1"/>
      <c r="BH65" s="1"/>
      <c r="BI65" s="1"/>
    </row>
    <row r="66" spans="1:61" ht="16" x14ac:dyDescent="0.25">
      <c r="A66" s="3"/>
      <c r="B66" s="3"/>
      <c r="C66" s="3"/>
      <c r="D66" s="3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1"/>
      <c r="BA66" s="1"/>
      <c r="BB66" s="1"/>
      <c r="BC66" s="1"/>
      <c r="BD66" s="1"/>
      <c r="BE66" s="1"/>
      <c r="BF66" s="1"/>
      <c r="BG66" s="1"/>
      <c r="BH66" s="1"/>
      <c r="BI66" s="1"/>
    </row>
    <row r="67" spans="1:61" ht="16" x14ac:dyDescent="0.25">
      <c r="A67" s="3"/>
      <c r="B67" s="3"/>
      <c r="C67" s="3"/>
      <c r="D67" s="3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1"/>
      <c r="BA67" s="1"/>
      <c r="BB67" s="1"/>
      <c r="BC67" s="1"/>
      <c r="BD67" s="1"/>
      <c r="BE67" s="1"/>
      <c r="BF67" s="1"/>
      <c r="BG67" s="1"/>
      <c r="BH67" s="1"/>
      <c r="BI67" s="1"/>
    </row>
    <row r="68" spans="1:61" ht="16" x14ac:dyDescent="0.25">
      <c r="A68" s="3"/>
      <c r="B68" s="3"/>
      <c r="C68" s="3"/>
      <c r="D68" s="3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1"/>
      <c r="BA68" s="1"/>
      <c r="BB68" s="1"/>
      <c r="BC68" s="1"/>
      <c r="BD68" s="1"/>
      <c r="BE68" s="1"/>
      <c r="BF68" s="1"/>
      <c r="BG68" s="1"/>
      <c r="BH68" s="1"/>
      <c r="BI68" s="1"/>
    </row>
    <row r="69" spans="1:61" ht="16" x14ac:dyDescent="0.25">
      <c r="A69" s="3"/>
      <c r="B69" s="3"/>
      <c r="C69" s="3"/>
      <c r="D69" s="3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1"/>
      <c r="BA69" s="1"/>
      <c r="BB69" s="1"/>
      <c r="BC69" s="1"/>
      <c r="BD69" s="1"/>
      <c r="BE69" s="1"/>
      <c r="BF69" s="1"/>
      <c r="BG69" s="1"/>
      <c r="BH69" s="1"/>
      <c r="BI69" s="1"/>
    </row>
    <row r="70" spans="1:61" ht="16" x14ac:dyDescent="0.25">
      <c r="A70" s="3"/>
      <c r="B70" s="3"/>
      <c r="C70" s="3"/>
      <c r="D70" s="3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1"/>
      <c r="BA70" s="1"/>
      <c r="BB70" s="1"/>
      <c r="BC70" s="1"/>
      <c r="BD70" s="1"/>
      <c r="BE70" s="1"/>
      <c r="BF70" s="1"/>
      <c r="BG70" s="1"/>
      <c r="BH70" s="1"/>
      <c r="BI70" s="1"/>
    </row>
    <row r="71" spans="1:61" ht="16" x14ac:dyDescent="0.25">
      <c r="A71" s="3"/>
      <c r="B71" s="3"/>
      <c r="C71" s="3"/>
      <c r="D71" s="3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1"/>
      <c r="BA71" s="1"/>
      <c r="BB71" s="1"/>
      <c r="BC71" s="1"/>
      <c r="BD71" s="1"/>
      <c r="BE71" s="1"/>
      <c r="BF71" s="1"/>
      <c r="BG71" s="1"/>
      <c r="BH71" s="1"/>
      <c r="BI71" s="1"/>
    </row>
    <row r="72" spans="1:61" ht="16" x14ac:dyDescent="0.25">
      <c r="A72" s="3"/>
      <c r="B72" s="3"/>
      <c r="C72" s="3"/>
      <c r="D72" s="3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1"/>
      <c r="BA72" s="1"/>
      <c r="BB72" s="1"/>
      <c r="BC72" s="1"/>
      <c r="BD72" s="1"/>
      <c r="BE72" s="1"/>
      <c r="BF72" s="1"/>
      <c r="BG72" s="1"/>
      <c r="BH72" s="1"/>
      <c r="BI72" s="1"/>
    </row>
    <row r="73" spans="1:61" ht="16" x14ac:dyDescent="0.25">
      <c r="A73" s="3"/>
      <c r="B73" s="3"/>
      <c r="C73" s="3"/>
      <c r="D73" s="3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1"/>
      <c r="BA73" s="1"/>
      <c r="BB73" s="1"/>
      <c r="BC73" s="1"/>
      <c r="BD73" s="1"/>
      <c r="BE73" s="1"/>
      <c r="BF73" s="1"/>
      <c r="BG73" s="1"/>
      <c r="BH73" s="1"/>
      <c r="BI73" s="1"/>
    </row>
    <row r="74" spans="1:61" ht="16" x14ac:dyDescent="0.25">
      <c r="A74" s="3"/>
      <c r="B74" s="3"/>
      <c r="C74" s="3"/>
      <c r="D74" s="3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1"/>
      <c r="BA74" s="1"/>
      <c r="BB74" s="1"/>
      <c r="BC74" s="1"/>
      <c r="BD74" s="1"/>
      <c r="BE74" s="1"/>
      <c r="BF74" s="1"/>
      <c r="BG74" s="1"/>
      <c r="BH74" s="1"/>
      <c r="BI74" s="1"/>
    </row>
    <row r="75" spans="1:61" ht="16" x14ac:dyDescent="0.25">
      <c r="A75" s="3"/>
      <c r="B75" s="3"/>
      <c r="C75" s="3"/>
      <c r="D75" s="3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1"/>
      <c r="BA75" s="1"/>
      <c r="BB75" s="1"/>
      <c r="BC75" s="1"/>
      <c r="BD75" s="1"/>
      <c r="BE75" s="1"/>
      <c r="BF75" s="1"/>
      <c r="BG75" s="1"/>
      <c r="BH75" s="1"/>
      <c r="BI75" s="1"/>
    </row>
    <row r="76" spans="1:61" ht="16" x14ac:dyDescent="0.25">
      <c r="A76" s="3"/>
      <c r="B76" s="3"/>
      <c r="C76" s="3"/>
      <c r="D76" s="3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1"/>
      <c r="BA76" s="1"/>
      <c r="BB76" s="1"/>
      <c r="BC76" s="1"/>
      <c r="BD76" s="1"/>
      <c r="BE76" s="1"/>
      <c r="BF76" s="1"/>
      <c r="BG76" s="1"/>
      <c r="BH76" s="1"/>
      <c r="BI76" s="1"/>
    </row>
    <row r="77" spans="1:61" ht="16" x14ac:dyDescent="0.25">
      <c r="A77" s="3"/>
      <c r="B77" s="3"/>
      <c r="C77" s="3"/>
      <c r="D77" s="3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1"/>
      <c r="BA77" s="1"/>
      <c r="BB77" s="1"/>
      <c r="BC77" s="1"/>
      <c r="BD77" s="1"/>
      <c r="BE77" s="1"/>
      <c r="BF77" s="1"/>
      <c r="BG77" s="1"/>
      <c r="BH77" s="1"/>
      <c r="BI77" s="1"/>
    </row>
    <row r="78" spans="1:61" ht="16" x14ac:dyDescent="0.25">
      <c r="A78" s="3"/>
      <c r="B78" s="3"/>
      <c r="C78" s="3"/>
      <c r="D78" s="3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1"/>
      <c r="BA78" s="1"/>
      <c r="BB78" s="1"/>
      <c r="BC78" s="1"/>
      <c r="BD78" s="1"/>
      <c r="BE78" s="1"/>
      <c r="BF78" s="1"/>
      <c r="BG78" s="1"/>
      <c r="BH78" s="1"/>
      <c r="BI78" s="1"/>
    </row>
    <row r="79" spans="1:61" ht="16" x14ac:dyDescent="0.25">
      <c r="A79" s="3"/>
      <c r="B79" s="3"/>
      <c r="C79" s="3"/>
      <c r="D79" s="3"/>
      <c r="E79" s="3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1"/>
      <c r="BA79" s="1"/>
      <c r="BB79" s="1"/>
      <c r="BC79" s="1"/>
      <c r="BD79" s="1"/>
      <c r="BE79" s="1"/>
      <c r="BF79" s="1"/>
      <c r="BG79" s="1"/>
      <c r="BH79" s="1"/>
      <c r="BI79" s="1"/>
    </row>
    <row r="80" spans="1:61" ht="16" x14ac:dyDescent="0.25">
      <c r="A80" s="3"/>
      <c r="B80" s="3"/>
      <c r="C80" s="3"/>
      <c r="D80" s="3"/>
      <c r="E80" s="3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1"/>
      <c r="BA80" s="1"/>
      <c r="BB80" s="1"/>
      <c r="BC80" s="1"/>
      <c r="BD80" s="1"/>
      <c r="BE80" s="1"/>
      <c r="BF80" s="1"/>
      <c r="BG80" s="1"/>
      <c r="BH80" s="1"/>
      <c r="BI80" s="1"/>
    </row>
    <row r="81" spans="1:61" ht="16" x14ac:dyDescent="0.25">
      <c r="A81" s="3"/>
      <c r="B81" s="3"/>
      <c r="C81" s="3"/>
      <c r="D81" s="3"/>
      <c r="E81" s="3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1"/>
      <c r="BA81" s="1"/>
      <c r="BB81" s="1"/>
      <c r="BC81" s="1"/>
      <c r="BD81" s="1"/>
      <c r="BE81" s="1"/>
      <c r="BF81" s="1"/>
      <c r="BG81" s="1"/>
      <c r="BH81" s="1"/>
      <c r="BI81" s="1"/>
    </row>
    <row r="82" spans="1:61" ht="16" x14ac:dyDescent="0.25">
      <c r="A82" s="3"/>
      <c r="B82" s="3"/>
      <c r="C82" s="3"/>
      <c r="D82" s="3"/>
      <c r="E82" s="3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1"/>
      <c r="BA82" s="1"/>
      <c r="BB82" s="1"/>
      <c r="BC82" s="1"/>
      <c r="BD82" s="1"/>
      <c r="BE82" s="1"/>
      <c r="BF82" s="1"/>
      <c r="BG82" s="1"/>
      <c r="BH82" s="1"/>
      <c r="BI82" s="1"/>
    </row>
    <row r="83" spans="1:61" ht="16" x14ac:dyDescent="0.25">
      <c r="A83" s="3"/>
      <c r="B83" s="3"/>
      <c r="C83" s="3"/>
      <c r="D83" s="3"/>
      <c r="E83" s="3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1"/>
      <c r="BA83" s="1"/>
      <c r="BB83" s="1"/>
      <c r="BC83" s="1"/>
      <c r="BD83" s="1"/>
      <c r="BE83" s="1"/>
      <c r="BF83" s="1"/>
      <c r="BG83" s="1"/>
      <c r="BH83" s="1"/>
      <c r="BI83" s="1"/>
    </row>
    <row r="84" spans="1:61" ht="16" x14ac:dyDescent="0.25">
      <c r="A84" s="3"/>
      <c r="B84" s="3"/>
      <c r="C84" s="3"/>
      <c r="D84" s="3"/>
      <c r="E84" s="3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1"/>
      <c r="BA84" s="1"/>
      <c r="BB84" s="1"/>
      <c r="BC84" s="1"/>
      <c r="BD84" s="1"/>
      <c r="BE84" s="1"/>
      <c r="BF84" s="1"/>
      <c r="BG84" s="1"/>
      <c r="BH84" s="1"/>
      <c r="BI84" s="1"/>
    </row>
    <row r="85" spans="1:61" ht="16" x14ac:dyDescent="0.25">
      <c r="A85" s="3"/>
      <c r="B85" s="3"/>
      <c r="C85" s="3"/>
      <c r="D85" s="3"/>
      <c r="E85" s="3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1"/>
      <c r="BA85" s="1"/>
      <c r="BB85" s="1"/>
      <c r="BC85" s="1"/>
      <c r="BD85" s="1"/>
      <c r="BE85" s="1"/>
      <c r="BF85" s="1"/>
      <c r="BG85" s="1"/>
      <c r="BH85" s="1"/>
      <c r="BI85" s="1"/>
    </row>
    <row r="86" spans="1:61" ht="16" x14ac:dyDescent="0.25">
      <c r="A86" s="3"/>
      <c r="B86" s="3"/>
      <c r="C86" s="3"/>
      <c r="D86" s="3"/>
      <c r="E86" s="3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1"/>
      <c r="BA86" s="1"/>
      <c r="BB86" s="1"/>
      <c r="BC86" s="1"/>
      <c r="BD86" s="1"/>
      <c r="BE86" s="1"/>
      <c r="BF86" s="1"/>
      <c r="BG86" s="1"/>
      <c r="BH86" s="1"/>
      <c r="BI86" s="1"/>
    </row>
    <row r="87" spans="1:61" ht="16" x14ac:dyDescent="0.25">
      <c r="A87" s="3"/>
      <c r="B87" s="3"/>
      <c r="C87" s="3"/>
      <c r="D87" s="3"/>
      <c r="E87" s="3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1"/>
      <c r="BA87" s="1"/>
      <c r="BB87" s="1"/>
      <c r="BC87" s="1"/>
      <c r="BD87" s="1"/>
      <c r="BE87" s="1"/>
      <c r="BF87" s="1"/>
      <c r="BG87" s="1"/>
      <c r="BH87" s="1"/>
      <c r="BI87" s="1"/>
    </row>
    <row r="88" spans="1:61" ht="16" x14ac:dyDescent="0.25">
      <c r="A88" s="3"/>
      <c r="B88" s="3"/>
      <c r="C88" s="3"/>
      <c r="D88" s="3"/>
      <c r="E88" s="3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1"/>
      <c r="BA88" s="1"/>
      <c r="BB88" s="1"/>
      <c r="BC88" s="1"/>
      <c r="BD88" s="1"/>
      <c r="BE88" s="1"/>
      <c r="BF88" s="1"/>
      <c r="BG88" s="1"/>
      <c r="BH88" s="1"/>
      <c r="BI88" s="1"/>
    </row>
    <row r="89" spans="1:61" ht="16" x14ac:dyDescent="0.25">
      <c r="A89" s="3"/>
      <c r="B89" s="3"/>
      <c r="C89" s="3"/>
      <c r="D89" s="3"/>
      <c r="E89" s="3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1"/>
      <c r="BA89" s="1"/>
      <c r="BB89" s="1"/>
      <c r="BC89" s="1"/>
      <c r="BD89" s="1"/>
      <c r="BE89" s="1"/>
      <c r="BF89" s="1"/>
      <c r="BG89" s="1"/>
      <c r="BH89" s="1"/>
      <c r="BI89" s="1"/>
    </row>
    <row r="90" spans="1:61" ht="16" x14ac:dyDescent="0.25">
      <c r="A90" s="3"/>
      <c r="B90" s="3"/>
      <c r="C90" s="3"/>
      <c r="D90" s="3"/>
      <c r="E90" s="3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1"/>
      <c r="BA90" s="1"/>
      <c r="BB90" s="1"/>
      <c r="BC90" s="1"/>
      <c r="BD90" s="1"/>
      <c r="BE90" s="1"/>
      <c r="BF90" s="1"/>
      <c r="BG90" s="1"/>
      <c r="BH90" s="1"/>
      <c r="BI90" s="1"/>
    </row>
    <row r="91" spans="1:61" ht="16" x14ac:dyDescent="0.25">
      <c r="A91" s="3"/>
      <c r="B91" s="3"/>
      <c r="C91" s="3"/>
      <c r="D91" s="3"/>
      <c r="E91" s="3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1"/>
      <c r="BA91" s="1"/>
      <c r="BB91" s="1"/>
      <c r="BC91" s="1"/>
      <c r="BD91" s="1"/>
      <c r="BE91" s="1"/>
      <c r="BF91" s="1"/>
      <c r="BG91" s="1"/>
      <c r="BH91" s="1"/>
      <c r="BI91" s="1"/>
    </row>
    <row r="92" spans="1:61" ht="16" x14ac:dyDescent="0.25">
      <c r="A92" s="3"/>
      <c r="B92" s="3"/>
      <c r="C92" s="3"/>
      <c r="D92" s="3"/>
      <c r="E92" s="3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1"/>
      <c r="BA92" s="1"/>
      <c r="BB92" s="1"/>
      <c r="BC92" s="1"/>
      <c r="BD92" s="1"/>
      <c r="BE92" s="1"/>
      <c r="BF92" s="1"/>
      <c r="BG92" s="1"/>
      <c r="BH92" s="1"/>
      <c r="BI92" s="1"/>
    </row>
    <row r="93" spans="1:61" ht="16" x14ac:dyDescent="0.25">
      <c r="A93" s="3"/>
      <c r="B93" s="3"/>
      <c r="C93" s="3"/>
      <c r="D93" s="3"/>
      <c r="E93" s="3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1"/>
      <c r="BA93" s="1"/>
      <c r="BB93" s="1"/>
      <c r="BC93" s="1"/>
      <c r="BD93" s="1"/>
      <c r="BE93" s="1"/>
      <c r="BF93" s="1"/>
      <c r="BG93" s="1"/>
      <c r="BH93" s="1"/>
      <c r="BI93" s="1"/>
    </row>
    <row r="94" spans="1:61" ht="16" x14ac:dyDescent="0.25">
      <c r="A94" s="3"/>
      <c r="B94" s="3"/>
      <c r="C94" s="3"/>
      <c r="D94" s="3"/>
      <c r="E94" s="3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1"/>
      <c r="BA94" s="1"/>
      <c r="BB94" s="1"/>
      <c r="BC94" s="1"/>
      <c r="BD94" s="1"/>
      <c r="BE94" s="1"/>
      <c r="BF94" s="1"/>
      <c r="BG94" s="1"/>
      <c r="BH94" s="1"/>
      <c r="BI94" s="1"/>
    </row>
    <row r="95" spans="1:61" ht="16" x14ac:dyDescent="0.25">
      <c r="A95" s="3"/>
      <c r="B95" s="3"/>
      <c r="C95" s="3"/>
      <c r="D95" s="3"/>
      <c r="E95" s="3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1"/>
      <c r="BA95" s="1"/>
      <c r="BB95" s="1"/>
      <c r="BC95" s="1"/>
      <c r="BD95" s="1"/>
      <c r="BE95" s="1"/>
      <c r="BF95" s="1"/>
      <c r="BG95" s="1"/>
      <c r="BH95" s="1"/>
      <c r="BI95" s="1"/>
    </row>
    <row r="96" spans="1:61" ht="16" x14ac:dyDescent="0.25">
      <c r="A96" s="3"/>
      <c r="B96" s="3"/>
      <c r="C96" s="3"/>
      <c r="D96" s="3"/>
      <c r="E96" s="3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1"/>
      <c r="BA96" s="1"/>
      <c r="BB96" s="1"/>
      <c r="BC96" s="1"/>
      <c r="BD96" s="1"/>
      <c r="BE96" s="1"/>
      <c r="BF96" s="1"/>
      <c r="BG96" s="1"/>
      <c r="BH96" s="1"/>
      <c r="BI96" s="1"/>
    </row>
    <row r="97" spans="1:61" ht="16" x14ac:dyDescent="0.25">
      <c r="A97" s="3"/>
      <c r="B97" s="3"/>
      <c r="C97" s="3"/>
      <c r="D97" s="3"/>
      <c r="E97" s="3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1"/>
      <c r="BA97" s="1"/>
      <c r="BB97" s="1"/>
      <c r="BC97" s="1"/>
      <c r="BD97" s="1"/>
      <c r="BE97" s="1"/>
      <c r="BF97" s="1"/>
      <c r="BG97" s="1"/>
      <c r="BH97" s="1"/>
      <c r="BI97" s="1"/>
    </row>
    <row r="98" spans="1:61" ht="16" x14ac:dyDescent="0.25">
      <c r="A98" s="3"/>
      <c r="B98" s="3"/>
      <c r="C98" s="3"/>
      <c r="D98" s="3"/>
      <c r="E98" s="3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1"/>
      <c r="BA98" s="1"/>
      <c r="BB98" s="1"/>
      <c r="BC98" s="1"/>
      <c r="BD98" s="1"/>
      <c r="BE98" s="1"/>
      <c r="BF98" s="1"/>
      <c r="BG98" s="1"/>
      <c r="BH98" s="1"/>
      <c r="BI98" s="1"/>
    </row>
    <row r="99" spans="1:61" ht="16" x14ac:dyDescent="0.25">
      <c r="A99" s="3"/>
      <c r="B99" s="3"/>
      <c r="C99" s="3"/>
      <c r="D99" s="3"/>
      <c r="E99" s="3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1"/>
      <c r="BA99" s="1"/>
      <c r="BB99" s="1"/>
      <c r="BC99" s="1"/>
      <c r="BD99" s="1"/>
      <c r="BE99" s="1"/>
      <c r="BF99" s="1"/>
      <c r="BG99" s="1"/>
      <c r="BH99" s="1"/>
      <c r="BI99" s="1"/>
    </row>
    <row r="100" spans="1:61" ht="16" x14ac:dyDescent="0.25">
      <c r="A100" s="3"/>
      <c r="B100" s="3"/>
      <c r="C100" s="3"/>
      <c r="D100" s="3"/>
      <c r="E100" s="3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1"/>
      <c r="BA100" s="1"/>
      <c r="BB100" s="1"/>
      <c r="BC100" s="1"/>
      <c r="BD100" s="1"/>
      <c r="BE100" s="1"/>
      <c r="BF100" s="1"/>
      <c r="BG100" s="1"/>
      <c r="BH100" s="1"/>
      <c r="BI100" s="1"/>
    </row>
    <row r="101" spans="1:61" ht="16" x14ac:dyDescent="0.25">
      <c r="A101" s="3"/>
      <c r="B101" s="3"/>
      <c r="C101" s="3"/>
      <c r="D101" s="3"/>
      <c r="E101" s="3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1"/>
      <c r="BA101" s="1"/>
      <c r="BB101" s="1"/>
      <c r="BC101" s="1"/>
      <c r="BD101" s="1"/>
      <c r="BE101" s="1"/>
      <c r="BF101" s="1"/>
      <c r="BG101" s="1"/>
      <c r="BH101" s="1"/>
      <c r="BI101" s="1"/>
    </row>
    <row r="102" spans="1:61" ht="16" x14ac:dyDescent="0.25">
      <c r="A102" s="3"/>
      <c r="B102" s="3"/>
      <c r="C102" s="3"/>
      <c r="D102" s="3"/>
      <c r="E102" s="3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1"/>
      <c r="BA102" s="1"/>
      <c r="BB102" s="1"/>
      <c r="BC102" s="1"/>
      <c r="BD102" s="1"/>
      <c r="BE102" s="1"/>
      <c r="BF102" s="1"/>
      <c r="BG102" s="1"/>
      <c r="BH102" s="1"/>
      <c r="BI102" s="1"/>
    </row>
    <row r="103" spans="1:61" ht="16" x14ac:dyDescent="0.25">
      <c r="A103" s="3"/>
      <c r="B103" s="3"/>
      <c r="C103" s="3"/>
      <c r="D103" s="3"/>
      <c r="E103" s="3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1"/>
      <c r="BA103" s="1"/>
      <c r="BB103" s="1"/>
      <c r="BC103" s="1"/>
      <c r="BD103" s="1"/>
      <c r="BE103" s="1"/>
      <c r="BF103" s="1"/>
      <c r="BG103" s="1"/>
      <c r="BH103" s="1"/>
      <c r="BI103" s="1"/>
    </row>
    <row r="104" spans="1:61" ht="16" x14ac:dyDescent="0.25">
      <c r="A104" s="3"/>
      <c r="B104" s="3"/>
      <c r="C104" s="3"/>
      <c r="D104" s="3"/>
      <c r="E104" s="3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1"/>
      <c r="BA104" s="1"/>
      <c r="BB104" s="1"/>
      <c r="BC104" s="1"/>
      <c r="BD104" s="1"/>
      <c r="BE104" s="1"/>
      <c r="BF104" s="1"/>
      <c r="BG104" s="1"/>
      <c r="BH104" s="1"/>
      <c r="BI104" s="1"/>
    </row>
    <row r="105" spans="1:61" ht="16" x14ac:dyDescent="0.25">
      <c r="A105" s="3"/>
      <c r="B105" s="3"/>
      <c r="C105" s="3"/>
      <c r="D105" s="3"/>
      <c r="E105" s="3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1"/>
      <c r="BA105" s="1"/>
      <c r="BB105" s="1"/>
      <c r="BC105" s="1"/>
      <c r="BD105" s="1"/>
      <c r="BE105" s="1"/>
      <c r="BF105" s="1"/>
      <c r="BG105" s="1"/>
      <c r="BH105" s="1"/>
      <c r="BI105" s="1"/>
    </row>
    <row r="106" spans="1:61" ht="16" x14ac:dyDescent="0.25">
      <c r="A106" s="3"/>
      <c r="B106" s="3"/>
      <c r="C106" s="3"/>
      <c r="D106" s="3"/>
      <c r="E106" s="3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1"/>
      <c r="BA106" s="1"/>
      <c r="BB106" s="1"/>
      <c r="BC106" s="1"/>
      <c r="BD106" s="1"/>
      <c r="BE106" s="1"/>
      <c r="BF106" s="1"/>
      <c r="BG106" s="1"/>
      <c r="BH106" s="1"/>
      <c r="BI106" s="1"/>
    </row>
    <row r="107" spans="1:61" ht="16" x14ac:dyDescent="0.25">
      <c r="A107" s="3"/>
      <c r="B107" s="3"/>
      <c r="C107" s="3"/>
      <c r="D107" s="3"/>
      <c r="E107" s="3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1"/>
      <c r="BA107" s="1"/>
      <c r="BB107" s="1"/>
      <c r="BC107" s="1"/>
      <c r="BD107" s="1"/>
      <c r="BE107" s="1"/>
      <c r="BF107" s="1"/>
      <c r="BG107" s="1"/>
      <c r="BH107" s="1"/>
      <c r="BI107" s="1"/>
    </row>
    <row r="108" spans="1:61" ht="16" x14ac:dyDescent="0.25">
      <c r="A108" s="3"/>
      <c r="B108" s="3"/>
      <c r="C108" s="3"/>
      <c r="D108" s="3"/>
      <c r="E108" s="3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1"/>
      <c r="BA108" s="1"/>
      <c r="BB108" s="1"/>
      <c r="BC108" s="1"/>
      <c r="BD108" s="1"/>
      <c r="BE108" s="1"/>
      <c r="BF108" s="1"/>
      <c r="BG108" s="1"/>
      <c r="BH108" s="1"/>
      <c r="BI108" s="1"/>
    </row>
    <row r="109" spans="1:61" ht="16" x14ac:dyDescent="0.25">
      <c r="A109" s="3"/>
      <c r="B109" s="3"/>
      <c r="C109" s="3"/>
      <c r="D109" s="3"/>
      <c r="E109" s="3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1"/>
      <c r="BA109" s="1"/>
      <c r="BB109" s="1"/>
      <c r="BC109" s="1"/>
      <c r="BD109" s="1"/>
      <c r="BE109" s="1"/>
      <c r="BF109" s="1"/>
      <c r="BG109" s="1"/>
      <c r="BH109" s="1"/>
      <c r="BI109" s="1"/>
    </row>
    <row r="110" spans="1:61" ht="16" x14ac:dyDescent="0.25">
      <c r="A110" s="3"/>
      <c r="B110" s="3"/>
      <c r="C110" s="3"/>
      <c r="D110" s="3"/>
      <c r="E110" s="3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1"/>
      <c r="BA110" s="1"/>
      <c r="BB110" s="1"/>
      <c r="BC110" s="1"/>
      <c r="BD110" s="1"/>
      <c r="BE110" s="1"/>
      <c r="BF110" s="1"/>
      <c r="BG110" s="1"/>
      <c r="BH110" s="1"/>
      <c r="BI110" s="1"/>
    </row>
    <row r="111" spans="1:61" ht="16" x14ac:dyDescent="0.25">
      <c r="A111" s="3"/>
      <c r="B111" s="3"/>
      <c r="C111" s="3"/>
      <c r="D111" s="3"/>
      <c r="E111" s="3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1"/>
      <c r="BA111" s="1"/>
      <c r="BB111" s="1"/>
      <c r="BC111" s="1"/>
      <c r="BD111" s="1"/>
      <c r="BE111" s="1"/>
      <c r="BF111" s="1"/>
      <c r="BG111" s="1"/>
      <c r="BH111" s="1"/>
      <c r="BI111" s="1"/>
    </row>
    <row r="112" spans="1:61" ht="16" x14ac:dyDescent="0.25">
      <c r="A112" s="3"/>
      <c r="B112" s="3"/>
      <c r="C112" s="3"/>
      <c r="D112" s="3"/>
      <c r="E112" s="3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1"/>
      <c r="BA112" s="1"/>
      <c r="BB112" s="1"/>
      <c r="BC112" s="1"/>
      <c r="BD112" s="1"/>
      <c r="BE112" s="1"/>
      <c r="BF112" s="1"/>
      <c r="BG112" s="1"/>
      <c r="BH112" s="1"/>
      <c r="BI112" s="1"/>
    </row>
    <row r="113" spans="1:61" ht="16" x14ac:dyDescent="0.25">
      <c r="A113" s="3"/>
      <c r="B113" s="3"/>
      <c r="C113" s="3"/>
      <c r="D113" s="3"/>
      <c r="E113" s="3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1"/>
      <c r="BA113" s="1"/>
      <c r="BB113" s="1"/>
      <c r="BC113" s="1"/>
      <c r="BD113" s="1"/>
      <c r="BE113" s="1"/>
      <c r="BF113" s="1"/>
      <c r="BG113" s="1"/>
      <c r="BH113" s="1"/>
      <c r="BI113" s="1"/>
    </row>
    <row r="114" spans="1:61" ht="16" x14ac:dyDescent="0.25">
      <c r="A114" s="3"/>
      <c r="B114" s="3"/>
      <c r="C114" s="3"/>
      <c r="D114" s="3"/>
      <c r="E114" s="3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1"/>
      <c r="BA114" s="1"/>
      <c r="BB114" s="1"/>
      <c r="BC114" s="1"/>
      <c r="BD114" s="1"/>
      <c r="BE114" s="1"/>
      <c r="BF114" s="1"/>
      <c r="BG114" s="1"/>
      <c r="BH114" s="1"/>
      <c r="BI114" s="1"/>
    </row>
    <row r="115" spans="1:61" ht="16" x14ac:dyDescent="0.25">
      <c r="A115" s="3"/>
      <c r="B115" s="3"/>
      <c r="C115" s="3"/>
      <c r="D115" s="3"/>
      <c r="E115" s="3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1"/>
      <c r="BA115" s="1"/>
      <c r="BB115" s="1"/>
      <c r="BC115" s="1"/>
      <c r="BD115" s="1"/>
      <c r="BE115" s="1"/>
      <c r="BF115" s="1"/>
      <c r="BG115" s="1"/>
      <c r="BH115" s="1"/>
      <c r="BI115" s="1"/>
    </row>
    <row r="116" spans="1:61" ht="16" x14ac:dyDescent="0.25">
      <c r="A116" s="3"/>
      <c r="B116" s="3"/>
      <c r="C116" s="3"/>
      <c r="D116" s="3"/>
      <c r="E116" s="3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1"/>
      <c r="BA116" s="1"/>
      <c r="BB116" s="1"/>
      <c r="BC116" s="1"/>
      <c r="BD116" s="1"/>
      <c r="BE116" s="1"/>
      <c r="BF116" s="1"/>
      <c r="BG116" s="1"/>
      <c r="BH116" s="1"/>
      <c r="BI116" s="1"/>
    </row>
    <row r="117" spans="1:61" ht="16" x14ac:dyDescent="0.25">
      <c r="A117" s="3"/>
      <c r="B117" s="3"/>
      <c r="C117" s="3"/>
      <c r="D117" s="3"/>
      <c r="E117" s="3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1"/>
      <c r="BA117" s="1"/>
      <c r="BB117" s="1"/>
      <c r="BC117" s="1"/>
      <c r="BD117" s="1"/>
      <c r="BE117" s="1"/>
      <c r="BF117" s="1"/>
      <c r="BG117" s="1"/>
      <c r="BH117" s="1"/>
      <c r="BI117" s="1"/>
    </row>
    <row r="118" spans="1:61" ht="16" x14ac:dyDescent="0.25">
      <c r="A118" s="3"/>
      <c r="B118" s="3"/>
      <c r="C118" s="3"/>
      <c r="D118" s="3"/>
      <c r="E118" s="3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1"/>
      <c r="BA118" s="1"/>
      <c r="BB118" s="1"/>
      <c r="BC118" s="1"/>
      <c r="BD118" s="1"/>
      <c r="BE118" s="1"/>
      <c r="BF118" s="1"/>
      <c r="BG118" s="1"/>
      <c r="BH118" s="1"/>
      <c r="BI118" s="1"/>
    </row>
    <row r="119" spans="1:61" ht="16" x14ac:dyDescent="0.25">
      <c r="A119" s="3"/>
      <c r="B119" s="3"/>
      <c r="C119" s="3"/>
      <c r="D119" s="3"/>
      <c r="E119" s="3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1"/>
      <c r="BA119" s="1"/>
      <c r="BB119" s="1"/>
      <c r="BC119" s="1"/>
      <c r="BD119" s="1"/>
      <c r="BE119" s="1"/>
      <c r="BF119" s="1"/>
      <c r="BG119" s="1"/>
      <c r="BH119" s="1"/>
      <c r="BI119" s="1"/>
    </row>
    <row r="120" spans="1:61" ht="16" x14ac:dyDescent="0.25">
      <c r="A120" s="3"/>
      <c r="B120" s="3"/>
      <c r="C120" s="3"/>
      <c r="D120" s="3"/>
      <c r="E120" s="3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1"/>
      <c r="BA120" s="1"/>
      <c r="BB120" s="1"/>
      <c r="BC120" s="1"/>
      <c r="BD120" s="1"/>
      <c r="BE120" s="1"/>
      <c r="BF120" s="1"/>
      <c r="BG120" s="1"/>
      <c r="BH120" s="1"/>
      <c r="BI120" s="1"/>
    </row>
    <row r="121" spans="1:61" ht="16" x14ac:dyDescent="0.25">
      <c r="A121" s="3"/>
      <c r="B121" s="3"/>
      <c r="C121" s="3"/>
      <c r="D121" s="3"/>
      <c r="E121" s="3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1"/>
      <c r="BA121" s="1"/>
      <c r="BB121" s="1"/>
      <c r="BC121" s="1"/>
      <c r="BD121" s="1"/>
      <c r="BE121" s="1"/>
      <c r="BF121" s="1"/>
      <c r="BG121" s="1"/>
      <c r="BH121" s="1"/>
      <c r="BI121" s="1"/>
    </row>
    <row r="122" spans="1:61" ht="16" x14ac:dyDescent="0.25">
      <c r="A122" s="3"/>
      <c r="B122" s="3"/>
      <c r="C122" s="3"/>
      <c r="D122" s="3"/>
      <c r="E122" s="3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1"/>
      <c r="BA122" s="1"/>
      <c r="BB122" s="1"/>
      <c r="BC122" s="1"/>
      <c r="BD122" s="1"/>
      <c r="BE122" s="1"/>
      <c r="BF122" s="1"/>
      <c r="BG122" s="1"/>
      <c r="BH122" s="1"/>
      <c r="BI122" s="1"/>
    </row>
    <row r="123" spans="1:61" ht="16" x14ac:dyDescent="0.25">
      <c r="A123" s="3"/>
      <c r="B123" s="3"/>
      <c r="C123" s="3"/>
      <c r="D123" s="3"/>
      <c r="E123" s="3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1"/>
      <c r="BA123" s="1"/>
      <c r="BB123" s="1"/>
      <c r="BC123" s="1"/>
      <c r="BD123" s="1"/>
      <c r="BE123" s="1"/>
      <c r="BF123" s="1"/>
      <c r="BG123" s="1"/>
      <c r="BH123" s="1"/>
      <c r="BI123" s="1"/>
    </row>
    <row r="124" spans="1:61" ht="16" x14ac:dyDescent="0.25">
      <c r="A124" s="3"/>
      <c r="B124" s="3"/>
      <c r="C124" s="3"/>
      <c r="D124" s="3"/>
      <c r="E124" s="3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1"/>
      <c r="BA124" s="1"/>
      <c r="BB124" s="1"/>
      <c r="BC124" s="1"/>
      <c r="BD124" s="1"/>
      <c r="BE124" s="1"/>
      <c r="BF124" s="1"/>
      <c r="BG124" s="1"/>
      <c r="BH124" s="1"/>
      <c r="BI124" s="1"/>
    </row>
    <row r="125" spans="1:61" ht="16" x14ac:dyDescent="0.25">
      <c r="A125" s="3"/>
      <c r="B125" s="3"/>
      <c r="C125" s="3"/>
      <c r="D125" s="3"/>
      <c r="E125" s="3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1"/>
      <c r="BA125" s="1"/>
      <c r="BB125" s="1"/>
      <c r="BC125" s="1"/>
      <c r="BD125" s="1"/>
      <c r="BE125" s="1"/>
      <c r="BF125" s="1"/>
      <c r="BG125" s="1"/>
      <c r="BH125" s="1"/>
      <c r="BI125" s="1"/>
    </row>
    <row r="126" spans="1:61" ht="16" x14ac:dyDescent="0.25">
      <c r="A126" s="3"/>
      <c r="B126" s="3"/>
      <c r="C126" s="3"/>
      <c r="D126" s="3"/>
      <c r="E126" s="3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1"/>
      <c r="BA126" s="1"/>
      <c r="BB126" s="1"/>
      <c r="BC126" s="1"/>
      <c r="BD126" s="1"/>
      <c r="BE126" s="1"/>
      <c r="BF126" s="1"/>
      <c r="BG126" s="1"/>
      <c r="BH126" s="1"/>
      <c r="BI126" s="1"/>
    </row>
    <row r="127" spans="1:61" ht="16" x14ac:dyDescent="0.25">
      <c r="A127" s="3"/>
      <c r="B127" s="3"/>
      <c r="C127" s="3"/>
      <c r="D127" s="3"/>
      <c r="E127" s="3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1"/>
      <c r="BA127" s="1"/>
      <c r="BB127" s="1"/>
      <c r="BC127" s="1"/>
      <c r="BD127" s="1"/>
      <c r="BE127" s="1"/>
      <c r="BF127" s="1"/>
      <c r="BG127" s="1"/>
      <c r="BH127" s="1"/>
      <c r="BI127" s="1"/>
    </row>
    <row r="128" spans="1:61" ht="16" x14ac:dyDescent="0.25">
      <c r="A128" s="3"/>
      <c r="B128" s="3"/>
      <c r="C128" s="3"/>
      <c r="D128" s="3"/>
      <c r="E128" s="3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1"/>
      <c r="BA128" s="1"/>
      <c r="BB128" s="1"/>
      <c r="BC128" s="1"/>
      <c r="BD128" s="1"/>
      <c r="BE128" s="1"/>
      <c r="BF128" s="1"/>
      <c r="BG128" s="1"/>
      <c r="BH128" s="1"/>
      <c r="BI128" s="1"/>
    </row>
    <row r="129" spans="1:61" ht="16" x14ac:dyDescent="0.25">
      <c r="A129" s="3"/>
      <c r="B129" s="3"/>
      <c r="C129" s="3"/>
      <c r="D129" s="3"/>
      <c r="E129" s="3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1"/>
      <c r="BA129" s="1"/>
      <c r="BB129" s="1"/>
      <c r="BC129" s="1"/>
      <c r="BD129" s="1"/>
      <c r="BE129" s="1"/>
      <c r="BF129" s="1"/>
      <c r="BG129" s="1"/>
      <c r="BH129" s="1"/>
      <c r="BI129" s="1"/>
    </row>
    <row r="130" spans="1:61" ht="16" x14ac:dyDescent="0.25">
      <c r="A130" s="3"/>
      <c r="B130" s="3"/>
      <c r="C130" s="3"/>
      <c r="D130" s="3"/>
      <c r="E130" s="3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1"/>
      <c r="BA130" s="1"/>
      <c r="BB130" s="1"/>
      <c r="BC130" s="1"/>
      <c r="BD130" s="1"/>
      <c r="BE130" s="1"/>
      <c r="BF130" s="1"/>
      <c r="BG130" s="1"/>
      <c r="BH130" s="1"/>
      <c r="BI130" s="1"/>
    </row>
    <row r="131" spans="1:61" ht="16" x14ac:dyDescent="0.25">
      <c r="A131" s="3"/>
      <c r="B131" s="3"/>
      <c r="C131" s="3"/>
      <c r="D131" s="3"/>
      <c r="E131" s="3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1"/>
      <c r="BA131" s="1"/>
      <c r="BB131" s="1"/>
      <c r="BC131" s="1"/>
      <c r="BD131" s="1"/>
      <c r="BE131" s="1"/>
      <c r="BF131" s="1"/>
      <c r="BG131" s="1"/>
      <c r="BH131" s="1"/>
      <c r="BI131" s="1"/>
    </row>
    <row r="132" spans="1:61" ht="16" x14ac:dyDescent="0.25">
      <c r="A132" s="3"/>
      <c r="B132" s="3"/>
      <c r="C132" s="3"/>
      <c r="D132" s="3"/>
      <c r="E132" s="3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1"/>
      <c r="BA132" s="1"/>
      <c r="BB132" s="1"/>
      <c r="BC132" s="1"/>
      <c r="BD132" s="1"/>
      <c r="BE132" s="1"/>
      <c r="BF132" s="1"/>
      <c r="BG132" s="1"/>
      <c r="BH132" s="1"/>
      <c r="BI132" s="1"/>
    </row>
    <row r="133" spans="1:61" ht="16" x14ac:dyDescent="0.25">
      <c r="A133" s="3"/>
      <c r="B133" s="3"/>
      <c r="C133" s="3"/>
      <c r="D133" s="3"/>
      <c r="E133" s="3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1"/>
      <c r="BA133" s="1"/>
      <c r="BB133" s="1"/>
      <c r="BC133" s="1"/>
      <c r="BD133" s="1"/>
      <c r="BE133" s="1"/>
      <c r="BF133" s="1"/>
      <c r="BG133" s="1"/>
      <c r="BH133" s="1"/>
      <c r="BI133" s="1"/>
    </row>
    <row r="134" spans="1:61" ht="16" x14ac:dyDescent="0.25">
      <c r="A134" s="3"/>
      <c r="B134" s="3"/>
      <c r="C134" s="3"/>
      <c r="D134" s="3"/>
      <c r="E134" s="3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1"/>
      <c r="BA134" s="1"/>
      <c r="BB134" s="1"/>
      <c r="BC134" s="1"/>
      <c r="BD134" s="1"/>
      <c r="BE134" s="1"/>
      <c r="BF134" s="1"/>
      <c r="BG134" s="1"/>
      <c r="BH134" s="1"/>
      <c r="BI134" s="1"/>
    </row>
    <row r="135" spans="1:61" ht="16" x14ac:dyDescent="0.25">
      <c r="A135" s="3"/>
      <c r="B135" s="3"/>
      <c r="C135" s="3"/>
      <c r="D135" s="3"/>
      <c r="E135" s="3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1"/>
      <c r="BA135" s="1"/>
      <c r="BB135" s="1"/>
      <c r="BC135" s="1"/>
      <c r="BD135" s="1"/>
      <c r="BE135" s="1"/>
      <c r="BF135" s="1"/>
      <c r="BG135" s="1"/>
      <c r="BH135" s="1"/>
      <c r="BI135" s="1"/>
    </row>
    <row r="136" spans="1:61" ht="16" x14ac:dyDescent="0.25">
      <c r="A136" s="3"/>
      <c r="B136" s="3"/>
      <c r="C136" s="3"/>
      <c r="D136" s="3"/>
      <c r="E136" s="3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1"/>
      <c r="BA136" s="1"/>
      <c r="BB136" s="1"/>
      <c r="BC136" s="1"/>
      <c r="BD136" s="1"/>
      <c r="BE136" s="1"/>
      <c r="BF136" s="1"/>
      <c r="BG136" s="1"/>
      <c r="BH136" s="1"/>
      <c r="BI136" s="1"/>
    </row>
    <row r="137" spans="1:61" ht="16" x14ac:dyDescent="0.25">
      <c r="A137" s="3"/>
      <c r="B137" s="3"/>
      <c r="C137" s="3"/>
      <c r="D137" s="3"/>
      <c r="E137" s="3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1"/>
      <c r="BA137" s="1"/>
      <c r="BB137" s="1"/>
      <c r="BC137" s="1"/>
      <c r="BD137" s="1"/>
      <c r="BE137" s="1"/>
      <c r="BF137" s="1"/>
      <c r="BG137" s="1"/>
      <c r="BH137" s="1"/>
      <c r="BI137" s="1"/>
    </row>
    <row r="138" spans="1:61" ht="16" x14ac:dyDescent="0.25">
      <c r="A138" s="3"/>
      <c r="B138" s="3"/>
      <c r="C138" s="3"/>
      <c r="D138" s="3"/>
      <c r="E138" s="3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1"/>
      <c r="BA138" s="1"/>
      <c r="BB138" s="1"/>
      <c r="BC138" s="1"/>
      <c r="BD138" s="1"/>
      <c r="BE138" s="1"/>
      <c r="BF138" s="1"/>
      <c r="BG138" s="1"/>
      <c r="BH138" s="1"/>
      <c r="BI138" s="1"/>
    </row>
    <row r="139" spans="1:61" ht="16" x14ac:dyDescent="0.25">
      <c r="A139" s="3"/>
      <c r="B139" s="3"/>
      <c r="C139" s="3"/>
      <c r="D139" s="3"/>
      <c r="E139" s="3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1"/>
      <c r="BA139" s="1"/>
      <c r="BB139" s="1"/>
      <c r="BC139" s="1"/>
      <c r="BD139" s="1"/>
      <c r="BE139" s="1"/>
      <c r="BF139" s="1"/>
      <c r="BG139" s="1"/>
      <c r="BH139" s="1"/>
      <c r="BI139" s="1"/>
    </row>
    <row r="140" spans="1:61" ht="16" x14ac:dyDescent="0.25">
      <c r="A140" s="3"/>
      <c r="B140" s="3"/>
      <c r="C140" s="3"/>
      <c r="D140" s="3"/>
      <c r="E140" s="3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1"/>
      <c r="BA140" s="1"/>
      <c r="BB140" s="1"/>
      <c r="BC140" s="1"/>
      <c r="BD140" s="1"/>
      <c r="BE140" s="1"/>
      <c r="BF140" s="1"/>
      <c r="BG140" s="1"/>
      <c r="BH140" s="1"/>
      <c r="BI140" s="1"/>
    </row>
    <row r="141" spans="1:61" ht="16" x14ac:dyDescent="0.25">
      <c r="A141" s="3"/>
      <c r="B141" s="3"/>
      <c r="C141" s="3"/>
      <c r="D141" s="3"/>
      <c r="E141" s="3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1"/>
      <c r="BA141" s="1"/>
      <c r="BB141" s="1"/>
      <c r="BC141" s="1"/>
      <c r="BD141" s="1"/>
      <c r="BE141" s="1"/>
      <c r="BF141" s="1"/>
      <c r="BG141" s="1"/>
      <c r="BH141" s="1"/>
      <c r="BI141" s="1"/>
    </row>
    <row r="142" spans="1:61" ht="16" x14ac:dyDescent="0.25">
      <c r="A142" s="3"/>
      <c r="B142" s="3"/>
      <c r="C142" s="3"/>
      <c r="D142" s="3"/>
      <c r="E142" s="3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1"/>
      <c r="BA142" s="1"/>
      <c r="BB142" s="1"/>
      <c r="BC142" s="1"/>
      <c r="BD142" s="1"/>
      <c r="BE142" s="1"/>
      <c r="BF142" s="1"/>
      <c r="BG142" s="1"/>
      <c r="BH142" s="1"/>
      <c r="BI142" s="1"/>
    </row>
    <row r="143" spans="1:61" ht="16" x14ac:dyDescent="0.25">
      <c r="A143" s="3"/>
      <c r="B143" s="3"/>
      <c r="C143" s="3"/>
      <c r="D143" s="3"/>
      <c r="E143" s="3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1"/>
      <c r="BA143" s="1"/>
      <c r="BB143" s="1"/>
      <c r="BC143" s="1"/>
      <c r="BD143" s="1"/>
      <c r="BE143" s="1"/>
      <c r="BF143" s="1"/>
      <c r="BG143" s="1"/>
      <c r="BH143" s="1"/>
      <c r="BI143" s="1"/>
    </row>
    <row r="144" spans="1:61" ht="16" x14ac:dyDescent="0.25">
      <c r="A144" s="3"/>
      <c r="B144" s="3"/>
      <c r="C144" s="3"/>
      <c r="D144" s="3"/>
      <c r="E144" s="3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1"/>
      <c r="BA144" s="1"/>
      <c r="BB144" s="1"/>
      <c r="BC144" s="1"/>
      <c r="BD144" s="1"/>
      <c r="BE144" s="1"/>
      <c r="BF144" s="1"/>
      <c r="BG144" s="1"/>
      <c r="BH144" s="1"/>
      <c r="BI144" s="1"/>
    </row>
    <row r="145" spans="1:61" ht="16" x14ac:dyDescent="0.25">
      <c r="A145" s="3"/>
      <c r="B145" s="3"/>
      <c r="C145" s="3"/>
      <c r="D145" s="3"/>
      <c r="E145" s="3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1"/>
      <c r="BA145" s="1"/>
      <c r="BB145" s="1"/>
      <c r="BC145" s="1"/>
      <c r="BD145" s="1"/>
      <c r="BE145" s="1"/>
      <c r="BF145" s="1"/>
      <c r="BG145" s="1"/>
      <c r="BH145" s="1"/>
      <c r="BI145" s="1"/>
    </row>
    <row r="146" spans="1:61" ht="16" x14ac:dyDescent="0.25">
      <c r="A146" s="3"/>
      <c r="B146" s="3"/>
      <c r="C146" s="3"/>
      <c r="D146" s="3"/>
      <c r="E146" s="3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1"/>
      <c r="BA146" s="1"/>
      <c r="BB146" s="1"/>
      <c r="BC146" s="1"/>
      <c r="BD146" s="1"/>
      <c r="BE146" s="1"/>
      <c r="BF146" s="1"/>
      <c r="BG146" s="1"/>
      <c r="BH146" s="1"/>
      <c r="BI146" s="1"/>
    </row>
    <row r="147" spans="1:61" ht="16" x14ac:dyDescent="0.25">
      <c r="A147" s="3"/>
      <c r="B147" s="3"/>
      <c r="C147" s="3"/>
      <c r="D147" s="3"/>
      <c r="E147" s="3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1"/>
      <c r="BA147" s="1"/>
      <c r="BB147" s="1"/>
      <c r="BC147" s="1"/>
      <c r="BD147" s="1"/>
      <c r="BE147" s="1"/>
      <c r="BF147" s="1"/>
      <c r="BG147" s="1"/>
      <c r="BH147" s="1"/>
      <c r="BI147" s="1"/>
    </row>
    <row r="148" spans="1:61" ht="16" x14ac:dyDescent="0.25">
      <c r="A148" s="3"/>
      <c r="B148" s="3"/>
      <c r="C148" s="3"/>
      <c r="D148" s="3"/>
      <c r="E148" s="3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1"/>
      <c r="BA148" s="1"/>
      <c r="BB148" s="1"/>
      <c r="BC148" s="1"/>
      <c r="BD148" s="1"/>
      <c r="BE148" s="1"/>
      <c r="BF148" s="1"/>
      <c r="BG148" s="1"/>
      <c r="BH148" s="1"/>
      <c r="BI148" s="1"/>
    </row>
    <row r="149" spans="1:61" ht="16" x14ac:dyDescent="0.25">
      <c r="A149" s="3"/>
      <c r="B149" s="3"/>
      <c r="C149" s="3"/>
      <c r="D149" s="3"/>
      <c r="E149" s="3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1"/>
      <c r="BA149" s="1"/>
      <c r="BB149" s="1"/>
      <c r="BC149" s="1"/>
      <c r="BD149" s="1"/>
      <c r="BE149" s="1"/>
      <c r="BF149" s="1"/>
      <c r="BG149" s="1"/>
      <c r="BH149" s="1"/>
      <c r="BI149" s="1"/>
    </row>
    <row r="150" spans="1:61" ht="16" x14ac:dyDescent="0.25">
      <c r="A150" s="3"/>
      <c r="B150" s="3"/>
      <c r="C150" s="3"/>
      <c r="D150" s="3"/>
      <c r="E150" s="3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1"/>
      <c r="BA150" s="1"/>
      <c r="BB150" s="1"/>
      <c r="BC150" s="1"/>
      <c r="BD150" s="1"/>
      <c r="BE150" s="1"/>
      <c r="BF150" s="1"/>
      <c r="BG150" s="1"/>
      <c r="BH150" s="1"/>
      <c r="BI150" s="1"/>
    </row>
    <row r="151" spans="1:61" ht="16" x14ac:dyDescent="0.25">
      <c r="A151" s="3"/>
      <c r="B151" s="3"/>
      <c r="C151" s="3"/>
      <c r="D151" s="3"/>
      <c r="E151" s="3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1"/>
      <c r="BA151" s="1"/>
      <c r="BB151" s="1"/>
      <c r="BC151" s="1"/>
      <c r="BD151" s="1"/>
      <c r="BE151" s="1"/>
      <c r="BF151" s="1"/>
      <c r="BG151" s="1"/>
      <c r="BH151" s="1"/>
      <c r="BI151" s="1"/>
    </row>
    <row r="152" spans="1:61" ht="16" x14ac:dyDescent="0.25">
      <c r="A152" s="3"/>
      <c r="B152" s="3"/>
      <c r="C152" s="3"/>
      <c r="D152" s="3"/>
      <c r="E152" s="3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1"/>
      <c r="BA152" s="1"/>
      <c r="BB152" s="1"/>
      <c r="BC152" s="1"/>
      <c r="BD152" s="1"/>
      <c r="BE152" s="1"/>
      <c r="BF152" s="1"/>
      <c r="BG152" s="1"/>
      <c r="BH152" s="1"/>
      <c r="BI152" s="1"/>
    </row>
    <row r="153" spans="1:61" ht="16" x14ac:dyDescent="0.25">
      <c r="A153" s="3"/>
      <c r="B153" s="3"/>
      <c r="C153" s="3"/>
      <c r="D153" s="3"/>
      <c r="E153" s="3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1"/>
      <c r="BA153" s="1"/>
      <c r="BB153" s="1"/>
      <c r="BC153" s="1"/>
      <c r="BD153" s="1"/>
      <c r="BE153" s="1"/>
      <c r="BF153" s="1"/>
      <c r="BG153" s="1"/>
      <c r="BH153" s="1"/>
      <c r="BI153" s="1"/>
    </row>
    <row r="154" spans="1:61" ht="16" x14ac:dyDescent="0.25">
      <c r="A154" s="3"/>
      <c r="B154" s="3"/>
      <c r="C154" s="3"/>
      <c r="D154" s="3"/>
      <c r="E154" s="3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1"/>
      <c r="BA154" s="1"/>
      <c r="BB154" s="1"/>
      <c r="BC154" s="1"/>
      <c r="BD154" s="1"/>
      <c r="BE154" s="1"/>
      <c r="BF154" s="1"/>
      <c r="BG154" s="1"/>
      <c r="BH154" s="1"/>
      <c r="BI154" s="1"/>
    </row>
    <row r="155" spans="1:61" ht="16" x14ac:dyDescent="0.25">
      <c r="A155" s="3"/>
      <c r="B155" s="3"/>
      <c r="C155" s="3"/>
      <c r="D155" s="3"/>
      <c r="E155" s="3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1"/>
      <c r="BA155" s="1"/>
      <c r="BB155" s="1"/>
      <c r="BC155" s="1"/>
      <c r="BD155" s="1"/>
      <c r="BE155" s="1"/>
      <c r="BF155" s="1"/>
      <c r="BG155" s="1"/>
      <c r="BH155" s="1"/>
      <c r="BI155" s="1"/>
    </row>
    <row r="156" spans="1:61" ht="16" x14ac:dyDescent="0.25">
      <c r="A156" s="3"/>
      <c r="B156" s="3"/>
      <c r="C156" s="3"/>
      <c r="D156" s="3"/>
      <c r="E156" s="3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1"/>
      <c r="BA156" s="1"/>
      <c r="BB156" s="1"/>
      <c r="BC156" s="1"/>
      <c r="BD156" s="1"/>
      <c r="BE156" s="1"/>
      <c r="BF156" s="1"/>
      <c r="BG156" s="1"/>
      <c r="BH156" s="1"/>
      <c r="BI156" s="1"/>
    </row>
    <row r="157" spans="1:61" ht="16" x14ac:dyDescent="0.25">
      <c r="A157" s="3"/>
      <c r="B157" s="3"/>
      <c r="C157" s="3"/>
      <c r="D157" s="3"/>
      <c r="E157" s="3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1"/>
      <c r="BA157" s="1"/>
      <c r="BB157" s="1"/>
      <c r="BC157" s="1"/>
      <c r="BD157" s="1"/>
      <c r="BE157" s="1"/>
      <c r="BF157" s="1"/>
      <c r="BG157" s="1"/>
      <c r="BH157" s="1"/>
      <c r="BI157" s="1"/>
    </row>
    <row r="158" spans="1:61" ht="16" x14ac:dyDescent="0.25">
      <c r="A158" s="3"/>
      <c r="B158" s="3"/>
      <c r="C158" s="3"/>
      <c r="D158" s="3"/>
      <c r="E158" s="3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1"/>
      <c r="BA158" s="1"/>
      <c r="BB158" s="1"/>
      <c r="BC158" s="1"/>
      <c r="BD158" s="1"/>
      <c r="BE158" s="1"/>
      <c r="BF158" s="1"/>
      <c r="BG158" s="1"/>
      <c r="BH158" s="1"/>
      <c r="BI158" s="1"/>
    </row>
    <row r="159" spans="1:61" ht="16" x14ac:dyDescent="0.25">
      <c r="A159" s="3"/>
      <c r="B159" s="3"/>
      <c r="C159" s="3"/>
      <c r="D159" s="3"/>
      <c r="E159" s="3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1"/>
      <c r="BA159" s="1"/>
      <c r="BB159" s="1"/>
      <c r="BC159" s="1"/>
      <c r="BD159" s="1"/>
      <c r="BE159" s="1"/>
      <c r="BF159" s="1"/>
      <c r="BG159" s="1"/>
      <c r="BH159" s="1"/>
      <c r="BI159" s="1"/>
    </row>
    <row r="160" spans="1:61" ht="16" x14ac:dyDescent="0.25">
      <c r="A160" s="3"/>
      <c r="B160" s="3"/>
      <c r="C160" s="3"/>
      <c r="D160" s="3"/>
      <c r="E160" s="3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1"/>
      <c r="BA160" s="1"/>
      <c r="BB160" s="1"/>
      <c r="BC160" s="1"/>
      <c r="BD160" s="1"/>
      <c r="BE160" s="1"/>
      <c r="BF160" s="1"/>
      <c r="BG160" s="1"/>
      <c r="BH160" s="1"/>
      <c r="BI160" s="1"/>
    </row>
    <row r="161" spans="1:61" ht="16" x14ac:dyDescent="0.25">
      <c r="A161" s="3"/>
      <c r="B161" s="3"/>
      <c r="C161" s="3"/>
      <c r="D161" s="3"/>
      <c r="E161" s="3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1"/>
      <c r="BA161" s="1"/>
      <c r="BB161" s="1"/>
      <c r="BC161" s="1"/>
      <c r="BD161" s="1"/>
      <c r="BE161" s="1"/>
      <c r="BF161" s="1"/>
      <c r="BG161" s="1"/>
      <c r="BH161" s="1"/>
      <c r="BI161" s="1"/>
    </row>
    <row r="162" spans="1:61" ht="16" x14ac:dyDescent="0.25">
      <c r="A162" s="3"/>
      <c r="B162" s="3"/>
      <c r="C162" s="3"/>
      <c r="D162" s="3"/>
      <c r="E162" s="3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1"/>
      <c r="BA162" s="1"/>
      <c r="BB162" s="1"/>
      <c r="BC162" s="1"/>
      <c r="BD162" s="1"/>
      <c r="BE162" s="1"/>
      <c r="BF162" s="1"/>
      <c r="BG162" s="1"/>
      <c r="BH162" s="1"/>
      <c r="BI162" s="1"/>
    </row>
    <row r="163" spans="1:61" ht="16" x14ac:dyDescent="0.25">
      <c r="A163" s="3"/>
      <c r="B163" s="3"/>
      <c r="C163" s="3"/>
      <c r="D163" s="3"/>
      <c r="E163" s="3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1"/>
      <c r="BA163" s="1"/>
      <c r="BB163" s="1"/>
      <c r="BC163" s="1"/>
      <c r="BD163" s="1"/>
      <c r="BE163" s="1"/>
      <c r="BF163" s="1"/>
      <c r="BG163" s="1"/>
      <c r="BH163" s="1"/>
      <c r="BI163" s="1"/>
    </row>
    <row r="164" spans="1:61" ht="16" x14ac:dyDescent="0.25">
      <c r="A164" s="3"/>
      <c r="B164" s="3"/>
      <c r="C164" s="3"/>
      <c r="D164" s="3"/>
      <c r="E164" s="3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1"/>
      <c r="BA164" s="1"/>
      <c r="BB164" s="1"/>
      <c r="BC164" s="1"/>
      <c r="BD164" s="1"/>
      <c r="BE164" s="1"/>
      <c r="BF164" s="1"/>
      <c r="BG164" s="1"/>
      <c r="BH164" s="1"/>
      <c r="BI164" s="1"/>
    </row>
    <row r="165" spans="1:61" ht="16" x14ac:dyDescent="0.25">
      <c r="A165" s="3"/>
      <c r="B165" s="3"/>
      <c r="C165" s="3"/>
      <c r="D165" s="3"/>
      <c r="E165" s="3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1"/>
      <c r="BA165" s="1"/>
      <c r="BB165" s="1"/>
      <c r="BC165" s="1"/>
      <c r="BD165" s="1"/>
      <c r="BE165" s="1"/>
      <c r="BF165" s="1"/>
      <c r="BG165" s="1"/>
      <c r="BH165" s="1"/>
      <c r="BI165" s="1"/>
    </row>
    <row r="166" spans="1:61" ht="16" x14ac:dyDescent="0.25">
      <c r="A166" s="3"/>
      <c r="B166" s="3"/>
      <c r="C166" s="3"/>
      <c r="D166" s="3"/>
      <c r="E166" s="3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1"/>
      <c r="BA166" s="1"/>
      <c r="BB166" s="1"/>
      <c r="BC166" s="1"/>
      <c r="BD166" s="1"/>
      <c r="BE166" s="1"/>
      <c r="BF166" s="1"/>
      <c r="BG166" s="1"/>
      <c r="BH166" s="1"/>
      <c r="BI166" s="1"/>
    </row>
    <row r="167" spans="1:61" ht="16" x14ac:dyDescent="0.25">
      <c r="A167" s="3"/>
      <c r="B167" s="3"/>
      <c r="C167" s="3"/>
      <c r="D167" s="3"/>
      <c r="E167" s="3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1"/>
      <c r="BA167" s="1"/>
      <c r="BB167" s="1"/>
      <c r="BC167" s="1"/>
      <c r="BD167" s="1"/>
      <c r="BE167" s="1"/>
      <c r="BF167" s="1"/>
      <c r="BG167" s="1"/>
      <c r="BH167" s="1"/>
      <c r="BI167" s="1"/>
    </row>
    <row r="168" spans="1:61" ht="16" x14ac:dyDescent="0.25">
      <c r="A168" s="3"/>
      <c r="B168" s="3"/>
      <c r="C168" s="3"/>
      <c r="D168" s="3"/>
      <c r="E168" s="3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1"/>
      <c r="BA168" s="1"/>
      <c r="BB168" s="1"/>
      <c r="BC168" s="1"/>
      <c r="BD168" s="1"/>
      <c r="BE168" s="1"/>
      <c r="BF168" s="1"/>
      <c r="BG168" s="1"/>
      <c r="BH168" s="1"/>
      <c r="BI168" s="1"/>
    </row>
    <row r="169" spans="1:61" ht="16" x14ac:dyDescent="0.25">
      <c r="A169" s="3"/>
      <c r="B169" s="3"/>
      <c r="C169" s="3"/>
      <c r="D169" s="3"/>
      <c r="E169" s="3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1"/>
      <c r="BA169" s="1"/>
      <c r="BB169" s="1"/>
      <c r="BC169" s="1"/>
      <c r="BD169" s="1"/>
      <c r="BE169" s="1"/>
      <c r="BF169" s="1"/>
      <c r="BG169" s="1"/>
      <c r="BH169" s="1"/>
      <c r="BI169" s="1"/>
    </row>
    <row r="170" spans="1:61" ht="16" x14ac:dyDescent="0.25">
      <c r="A170" s="3"/>
      <c r="B170" s="3"/>
      <c r="C170" s="3"/>
      <c r="D170" s="3"/>
      <c r="E170" s="3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1"/>
      <c r="BA170" s="1"/>
      <c r="BB170" s="1"/>
      <c r="BC170" s="1"/>
      <c r="BD170" s="1"/>
      <c r="BE170" s="1"/>
      <c r="BF170" s="1"/>
      <c r="BG170" s="1"/>
      <c r="BH170" s="1"/>
      <c r="BI170" s="1"/>
    </row>
    <row r="171" spans="1:61" ht="16" x14ac:dyDescent="0.25">
      <c r="A171" s="3"/>
      <c r="B171" s="3"/>
      <c r="C171" s="3"/>
      <c r="D171" s="3"/>
      <c r="E171" s="3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1"/>
      <c r="BA171" s="1"/>
      <c r="BB171" s="1"/>
      <c r="BC171" s="1"/>
      <c r="BD171" s="1"/>
      <c r="BE171" s="1"/>
      <c r="BF171" s="1"/>
      <c r="BG171" s="1"/>
      <c r="BH171" s="1"/>
      <c r="BI171" s="1"/>
    </row>
    <row r="172" spans="1:61" ht="16" x14ac:dyDescent="0.25">
      <c r="A172" s="3"/>
      <c r="B172" s="3"/>
      <c r="C172" s="3"/>
      <c r="D172" s="3"/>
      <c r="E172" s="3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1"/>
      <c r="BA172" s="1"/>
      <c r="BB172" s="1"/>
      <c r="BC172" s="1"/>
      <c r="BD172" s="1"/>
      <c r="BE172" s="1"/>
      <c r="BF172" s="1"/>
      <c r="BG172" s="1"/>
      <c r="BH172" s="1"/>
      <c r="BI172" s="1"/>
    </row>
    <row r="173" spans="1:61" ht="16" x14ac:dyDescent="0.25">
      <c r="A173" s="3"/>
      <c r="B173" s="3"/>
      <c r="C173" s="3"/>
      <c r="D173" s="3"/>
      <c r="E173" s="3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1"/>
      <c r="BA173" s="1"/>
      <c r="BB173" s="1"/>
      <c r="BC173" s="1"/>
      <c r="BD173" s="1"/>
      <c r="BE173" s="1"/>
      <c r="BF173" s="1"/>
      <c r="BG173" s="1"/>
      <c r="BH173" s="1"/>
      <c r="BI173" s="1"/>
    </row>
    <row r="174" spans="1:61" ht="16" x14ac:dyDescent="0.25">
      <c r="A174" s="3"/>
      <c r="B174" s="3"/>
      <c r="C174" s="3"/>
      <c r="D174" s="3"/>
      <c r="E174" s="3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1"/>
      <c r="BA174" s="1"/>
      <c r="BB174" s="1"/>
      <c r="BC174" s="1"/>
      <c r="BD174" s="1"/>
      <c r="BE174" s="1"/>
      <c r="BF174" s="1"/>
      <c r="BG174" s="1"/>
      <c r="BH174" s="1"/>
      <c r="BI174" s="1"/>
    </row>
    <row r="175" spans="1:61" ht="16" x14ac:dyDescent="0.25">
      <c r="A175" s="3"/>
      <c r="B175" s="3"/>
      <c r="C175" s="3"/>
      <c r="D175" s="3"/>
      <c r="E175" s="3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1"/>
      <c r="BA175" s="1"/>
      <c r="BB175" s="1"/>
      <c r="BC175" s="1"/>
      <c r="BD175" s="1"/>
      <c r="BE175" s="1"/>
      <c r="BF175" s="1"/>
      <c r="BG175" s="1"/>
      <c r="BH175" s="1"/>
      <c r="BI175" s="1"/>
    </row>
    <row r="176" spans="1:61" ht="16" x14ac:dyDescent="0.25">
      <c r="A176" s="3"/>
      <c r="B176" s="3"/>
      <c r="C176" s="3"/>
      <c r="D176" s="3"/>
      <c r="E176" s="3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1"/>
      <c r="BA176" s="1"/>
      <c r="BB176" s="1"/>
      <c r="BC176" s="1"/>
      <c r="BD176" s="1"/>
      <c r="BE176" s="1"/>
      <c r="BF176" s="1"/>
      <c r="BG176" s="1"/>
      <c r="BH176" s="1"/>
      <c r="BI176" s="1"/>
    </row>
    <row r="177" spans="1:61" ht="16" x14ac:dyDescent="0.25">
      <c r="A177" s="3"/>
      <c r="B177" s="3"/>
      <c r="C177" s="3"/>
      <c r="D177" s="3"/>
      <c r="E177" s="3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1"/>
      <c r="BA177" s="1"/>
      <c r="BB177" s="1"/>
      <c r="BC177" s="1"/>
      <c r="BD177" s="1"/>
      <c r="BE177" s="1"/>
      <c r="BF177" s="1"/>
      <c r="BG177" s="1"/>
      <c r="BH177" s="1"/>
      <c r="BI177" s="1"/>
    </row>
    <row r="178" spans="1:61" ht="16" x14ac:dyDescent="0.25">
      <c r="A178" s="3"/>
      <c r="B178" s="3"/>
      <c r="C178" s="3"/>
      <c r="D178" s="3"/>
      <c r="E178" s="3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1"/>
      <c r="BA178" s="1"/>
      <c r="BB178" s="1"/>
      <c r="BC178" s="1"/>
      <c r="BD178" s="1"/>
      <c r="BE178" s="1"/>
      <c r="BF178" s="1"/>
      <c r="BG178" s="1"/>
      <c r="BH178" s="1"/>
      <c r="BI178" s="1"/>
    </row>
    <row r="179" spans="1:61" ht="16" x14ac:dyDescent="0.25">
      <c r="A179" s="3"/>
      <c r="B179" s="3"/>
      <c r="C179" s="3"/>
      <c r="D179" s="3"/>
      <c r="E179" s="3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1"/>
      <c r="BA179" s="1"/>
      <c r="BB179" s="1"/>
      <c r="BC179" s="1"/>
      <c r="BD179" s="1"/>
      <c r="BE179" s="1"/>
      <c r="BF179" s="1"/>
      <c r="BG179" s="1"/>
      <c r="BH179" s="1"/>
      <c r="BI179" s="1"/>
    </row>
    <row r="180" spans="1:61" ht="16" x14ac:dyDescent="0.25">
      <c r="A180" s="3"/>
      <c r="B180" s="3"/>
      <c r="C180" s="3"/>
      <c r="D180" s="3"/>
      <c r="E180" s="3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1"/>
      <c r="BA180" s="1"/>
      <c r="BB180" s="1"/>
      <c r="BC180" s="1"/>
      <c r="BD180" s="1"/>
      <c r="BE180" s="1"/>
      <c r="BF180" s="1"/>
      <c r="BG180" s="1"/>
      <c r="BH180" s="1"/>
      <c r="BI180" s="1"/>
    </row>
    <row r="181" spans="1:61" ht="16" x14ac:dyDescent="0.25">
      <c r="A181" s="3"/>
      <c r="B181" s="3"/>
      <c r="C181" s="3"/>
      <c r="D181" s="3"/>
      <c r="E181" s="3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1"/>
      <c r="BA181" s="1"/>
      <c r="BB181" s="1"/>
      <c r="BC181" s="1"/>
      <c r="BD181" s="1"/>
      <c r="BE181" s="1"/>
      <c r="BF181" s="1"/>
      <c r="BG181" s="1"/>
      <c r="BH181" s="1"/>
      <c r="BI181" s="1"/>
    </row>
    <row r="182" spans="1:61" ht="16" x14ac:dyDescent="0.25">
      <c r="A182" s="3"/>
      <c r="B182" s="3"/>
      <c r="C182" s="3"/>
      <c r="D182" s="3"/>
      <c r="E182" s="3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1"/>
      <c r="BA182" s="1"/>
      <c r="BB182" s="1"/>
      <c r="BC182" s="1"/>
      <c r="BD182" s="1"/>
      <c r="BE182" s="1"/>
      <c r="BF182" s="1"/>
      <c r="BG182" s="1"/>
      <c r="BH182" s="1"/>
      <c r="BI182" s="1"/>
    </row>
    <row r="183" spans="1:61" ht="16" x14ac:dyDescent="0.25">
      <c r="A183" s="3"/>
      <c r="B183" s="3"/>
      <c r="C183" s="3"/>
      <c r="D183" s="3"/>
      <c r="E183" s="3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1"/>
      <c r="BA183" s="1"/>
      <c r="BB183" s="1"/>
      <c r="BC183" s="1"/>
      <c r="BD183" s="1"/>
      <c r="BE183" s="1"/>
      <c r="BF183" s="1"/>
      <c r="BG183" s="1"/>
      <c r="BH183" s="1"/>
      <c r="BI183" s="1"/>
    </row>
    <row r="184" spans="1:61" ht="16" x14ac:dyDescent="0.25">
      <c r="A184" s="3"/>
      <c r="B184" s="3"/>
      <c r="C184" s="3"/>
      <c r="D184" s="3"/>
      <c r="E184" s="3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1"/>
      <c r="BA184" s="1"/>
      <c r="BB184" s="1"/>
      <c r="BC184" s="1"/>
      <c r="BD184" s="1"/>
      <c r="BE184" s="1"/>
      <c r="BF184" s="1"/>
      <c r="BG184" s="1"/>
      <c r="BH184" s="1"/>
      <c r="BI184" s="1"/>
    </row>
    <row r="185" spans="1:61" ht="16" x14ac:dyDescent="0.25">
      <c r="A185" s="3"/>
      <c r="B185" s="3"/>
      <c r="C185" s="3"/>
      <c r="D185" s="3"/>
      <c r="E185" s="3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1"/>
      <c r="BA185" s="1"/>
      <c r="BB185" s="1"/>
      <c r="BC185" s="1"/>
      <c r="BD185" s="1"/>
      <c r="BE185" s="1"/>
      <c r="BF185" s="1"/>
      <c r="BG185" s="1"/>
      <c r="BH185" s="1"/>
      <c r="BI185" s="1"/>
    </row>
    <row r="186" spans="1:61" ht="16" x14ac:dyDescent="0.25">
      <c r="A186" s="3"/>
      <c r="B186" s="3"/>
      <c r="C186" s="3"/>
      <c r="D186" s="3"/>
      <c r="E186" s="3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1"/>
      <c r="BA186" s="1"/>
      <c r="BB186" s="1"/>
      <c r="BC186" s="1"/>
      <c r="BD186" s="1"/>
      <c r="BE186" s="1"/>
      <c r="BF186" s="1"/>
      <c r="BG186" s="1"/>
      <c r="BH186" s="1"/>
      <c r="BI186" s="1"/>
    </row>
    <row r="187" spans="1:61" ht="16" x14ac:dyDescent="0.25">
      <c r="A187" s="3"/>
      <c r="B187" s="3"/>
      <c r="C187" s="3"/>
      <c r="D187" s="3"/>
      <c r="E187" s="3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1"/>
      <c r="BA187" s="1"/>
      <c r="BB187" s="1"/>
      <c r="BC187" s="1"/>
      <c r="BD187" s="1"/>
      <c r="BE187" s="1"/>
      <c r="BF187" s="1"/>
      <c r="BG187" s="1"/>
      <c r="BH187" s="1"/>
      <c r="BI187" s="1"/>
    </row>
    <row r="188" spans="1:61" ht="16" x14ac:dyDescent="0.25">
      <c r="A188" s="3"/>
      <c r="B188" s="3"/>
      <c r="C188" s="3"/>
      <c r="D188" s="3"/>
      <c r="E188" s="3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1"/>
      <c r="BA188" s="1"/>
      <c r="BB188" s="1"/>
      <c r="BC188" s="1"/>
      <c r="BD188" s="1"/>
      <c r="BE188" s="1"/>
      <c r="BF188" s="1"/>
      <c r="BG188" s="1"/>
      <c r="BH188" s="1"/>
      <c r="BI188" s="1"/>
    </row>
    <row r="189" spans="1:61" ht="16" x14ac:dyDescent="0.25">
      <c r="A189" s="3"/>
      <c r="B189" s="3"/>
      <c r="C189" s="3"/>
      <c r="D189" s="3"/>
      <c r="E189" s="3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1"/>
      <c r="BA189" s="1"/>
      <c r="BB189" s="1"/>
      <c r="BC189" s="1"/>
      <c r="BD189" s="1"/>
      <c r="BE189" s="1"/>
      <c r="BF189" s="1"/>
      <c r="BG189" s="1"/>
      <c r="BH189" s="1"/>
      <c r="BI189" s="1"/>
    </row>
    <row r="190" spans="1:61" ht="16" x14ac:dyDescent="0.25">
      <c r="A190" s="3"/>
      <c r="B190" s="3"/>
      <c r="C190" s="3"/>
      <c r="D190" s="3"/>
      <c r="E190" s="3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1"/>
      <c r="BA190" s="1"/>
      <c r="BB190" s="1"/>
      <c r="BC190" s="1"/>
      <c r="BD190" s="1"/>
      <c r="BE190" s="1"/>
      <c r="BF190" s="1"/>
      <c r="BG190" s="1"/>
      <c r="BH190" s="1"/>
      <c r="BI190" s="1"/>
    </row>
    <row r="191" spans="1:61" ht="16" x14ac:dyDescent="0.25">
      <c r="A191" s="3"/>
      <c r="B191" s="3"/>
      <c r="C191" s="3"/>
      <c r="D191" s="3"/>
      <c r="E191" s="3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1"/>
      <c r="BA191" s="1"/>
      <c r="BB191" s="1"/>
      <c r="BC191" s="1"/>
      <c r="BD191" s="1"/>
      <c r="BE191" s="1"/>
      <c r="BF191" s="1"/>
      <c r="BG191" s="1"/>
      <c r="BH191" s="1"/>
      <c r="BI191" s="1"/>
    </row>
    <row r="192" spans="1:61" ht="16" x14ac:dyDescent="0.25">
      <c r="A192" s="3"/>
      <c r="B192" s="3"/>
      <c r="C192" s="3"/>
      <c r="D192" s="3"/>
      <c r="E192" s="3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1"/>
      <c r="BA192" s="1"/>
      <c r="BB192" s="1"/>
      <c r="BC192" s="1"/>
      <c r="BD192" s="1"/>
      <c r="BE192" s="1"/>
      <c r="BF192" s="1"/>
      <c r="BG192" s="1"/>
      <c r="BH192" s="1"/>
      <c r="BI192" s="1"/>
    </row>
    <row r="193" spans="1:61" ht="16" x14ac:dyDescent="0.25">
      <c r="A193" s="3"/>
      <c r="B193" s="3"/>
      <c r="C193" s="3"/>
      <c r="D193" s="3"/>
      <c r="E193" s="3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1"/>
      <c r="BA193" s="1"/>
      <c r="BB193" s="1"/>
      <c r="BC193" s="1"/>
      <c r="BD193" s="1"/>
      <c r="BE193" s="1"/>
      <c r="BF193" s="1"/>
      <c r="BG193" s="1"/>
      <c r="BH193" s="1"/>
      <c r="BI193" s="1"/>
    </row>
    <row r="194" spans="1:61" ht="16" x14ac:dyDescent="0.25">
      <c r="A194" s="3"/>
      <c r="B194" s="3"/>
      <c r="C194" s="3"/>
      <c r="D194" s="3"/>
      <c r="E194" s="3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1"/>
      <c r="BA194" s="1"/>
      <c r="BB194" s="1"/>
      <c r="BC194" s="1"/>
      <c r="BD194" s="1"/>
      <c r="BE194" s="1"/>
      <c r="BF194" s="1"/>
      <c r="BG194" s="1"/>
      <c r="BH194" s="1"/>
      <c r="BI194" s="1"/>
    </row>
    <row r="195" spans="1:61" ht="16" x14ac:dyDescent="0.25">
      <c r="A195" s="3"/>
      <c r="B195" s="3"/>
      <c r="C195" s="3"/>
      <c r="D195" s="3"/>
      <c r="E195" s="3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1"/>
      <c r="BA195" s="1"/>
      <c r="BB195" s="1"/>
      <c r="BC195" s="1"/>
      <c r="BD195" s="1"/>
      <c r="BE195" s="1"/>
      <c r="BF195" s="1"/>
      <c r="BG195" s="1"/>
      <c r="BH195" s="1"/>
      <c r="BI195" s="1"/>
    </row>
    <row r="196" spans="1:61" ht="16" x14ac:dyDescent="0.25">
      <c r="A196" s="3"/>
      <c r="B196" s="3"/>
      <c r="C196" s="3"/>
      <c r="D196" s="3"/>
      <c r="E196" s="3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1"/>
      <c r="BA196" s="1"/>
      <c r="BB196" s="1"/>
      <c r="BC196" s="1"/>
      <c r="BD196" s="1"/>
      <c r="BE196" s="1"/>
      <c r="BF196" s="1"/>
      <c r="BG196" s="1"/>
      <c r="BH196" s="1"/>
      <c r="BI196" s="1"/>
    </row>
    <row r="197" spans="1:61" ht="16" x14ac:dyDescent="0.25">
      <c r="A197" s="3"/>
      <c r="B197" s="3"/>
      <c r="C197" s="3"/>
      <c r="D197" s="3"/>
      <c r="E197" s="3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1"/>
      <c r="BA197" s="1"/>
      <c r="BB197" s="1"/>
      <c r="BC197" s="1"/>
      <c r="BD197" s="1"/>
      <c r="BE197" s="1"/>
      <c r="BF197" s="1"/>
      <c r="BG197" s="1"/>
      <c r="BH197" s="1"/>
      <c r="BI197" s="1"/>
    </row>
    <row r="198" spans="1:61" ht="16" x14ac:dyDescent="0.25">
      <c r="A198" s="3"/>
      <c r="B198" s="3"/>
      <c r="C198" s="3"/>
      <c r="D198" s="3"/>
      <c r="E198" s="3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1"/>
      <c r="BA198" s="1"/>
      <c r="BB198" s="1"/>
      <c r="BC198" s="1"/>
      <c r="BD198" s="1"/>
      <c r="BE198" s="1"/>
      <c r="BF198" s="1"/>
      <c r="BG198" s="1"/>
      <c r="BH198" s="1"/>
      <c r="BI198" s="1"/>
    </row>
    <row r="199" spans="1:61" ht="16" x14ac:dyDescent="0.25">
      <c r="A199" s="3"/>
      <c r="B199" s="3"/>
      <c r="C199" s="3"/>
      <c r="D199" s="3"/>
      <c r="E199" s="3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1"/>
      <c r="BA199" s="1"/>
      <c r="BB199" s="1"/>
      <c r="BC199" s="1"/>
      <c r="BD199" s="1"/>
      <c r="BE199" s="1"/>
      <c r="BF199" s="1"/>
      <c r="BG199" s="1"/>
      <c r="BH199" s="1"/>
      <c r="BI199" s="1"/>
    </row>
    <row r="200" spans="1:61" ht="16" x14ac:dyDescent="0.25">
      <c r="A200" s="3"/>
      <c r="B200" s="3"/>
      <c r="C200" s="3"/>
      <c r="D200" s="3"/>
      <c r="E200" s="3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1"/>
      <c r="BA200" s="1"/>
      <c r="BB200" s="1"/>
      <c r="BC200" s="1"/>
      <c r="BD200" s="1"/>
      <c r="BE200" s="1"/>
      <c r="BF200" s="1"/>
      <c r="BG200" s="1"/>
      <c r="BH200" s="1"/>
      <c r="BI200" s="1"/>
    </row>
    <row r="201" spans="1:61" ht="16" x14ac:dyDescent="0.25">
      <c r="A201" s="3"/>
      <c r="B201" s="3"/>
      <c r="C201" s="3"/>
      <c r="D201" s="3"/>
      <c r="E201" s="3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1"/>
      <c r="BA201" s="1"/>
      <c r="BB201" s="1"/>
      <c r="BC201" s="1"/>
      <c r="BD201" s="1"/>
      <c r="BE201" s="1"/>
      <c r="BF201" s="1"/>
      <c r="BG201" s="1"/>
      <c r="BH201" s="1"/>
      <c r="BI201" s="1"/>
    </row>
    <row r="202" spans="1:61" ht="16" x14ac:dyDescent="0.25">
      <c r="A202" s="3"/>
      <c r="B202" s="3"/>
      <c r="C202" s="3"/>
      <c r="D202" s="3"/>
      <c r="E202" s="3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1"/>
      <c r="BA202" s="1"/>
      <c r="BB202" s="1"/>
      <c r="BC202" s="1"/>
      <c r="BD202" s="1"/>
      <c r="BE202" s="1"/>
      <c r="BF202" s="1"/>
      <c r="BG202" s="1"/>
      <c r="BH202" s="1"/>
      <c r="BI202" s="1"/>
    </row>
    <row r="203" spans="1:61" ht="16" x14ac:dyDescent="0.25">
      <c r="A203" s="3"/>
      <c r="B203" s="3"/>
      <c r="C203" s="3"/>
      <c r="D203" s="3"/>
      <c r="E203" s="3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1"/>
      <c r="BA203" s="1"/>
      <c r="BB203" s="1"/>
      <c r="BC203" s="1"/>
      <c r="BD203" s="1"/>
      <c r="BE203" s="1"/>
      <c r="BF203" s="1"/>
      <c r="BG203" s="1"/>
      <c r="BH203" s="1"/>
      <c r="BI203" s="1"/>
    </row>
    <row r="204" spans="1:61" ht="16" x14ac:dyDescent="0.25">
      <c r="A204" s="3"/>
      <c r="B204" s="3"/>
      <c r="C204" s="3"/>
      <c r="D204" s="3"/>
      <c r="E204" s="3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1"/>
      <c r="BA204" s="1"/>
      <c r="BB204" s="1"/>
      <c r="BC204" s="1"/>
      <c r="BD204" s="1"/>
      <c r="BE204" s="1"/>
      <c r="BF204" s="1"/>
      <c r="BG204" s="1"/>
      <c r="BH204" s="1"/>
      <c r="BI204" s="1"/>
    </row>
    <row r="205" spans="1:61" ht="16" x14ac:dyDescent="0.25">
      <c r="A205" s="3"/>
      <c r="B205" s="3"/>
      <c r="C205" s="3"/>
      <c r="D205" s="3"/>
      <c r="E205" s="3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1"/>
      <c r="BA205" s="1"/>
      <c r="BB205" s="1"/>
      <c r="BC205" s="1"/>
      <c r="BD205" s="1"/>
      <c r="BE205" s="1"/>
      <c r="BF205" s="1"/>
      <c r="BG205" s="1"/>
      <c r="BH205" s="1"/>
      <c r="BI205" s="1"/>
    </row>
    <row r="206" spans="1:61" ht="16" x14ac:dyDescent="0.25">
      <c r="A206" s="3"/>
      <c r="B206" s="3"/>
      <c r="C206" s="3"/>
      <c r="D206" s="3"/>
      <c r="E206" s="3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1"/>
      <c r="BA206" s="1"/>
      <c r="BB206" s="1"/>
      <c r="BC206" s="1"/>
      <c r="BD206" s="1"/>
      <c r="BE206" s="1"/>
      <c r="BF206" s="1"/>
      <c r="BG206" s="1"/>
      <c r="BH206" s="1"/>
      <c r="BI206" s="1"/>
    </row>
    <row r="207" spans="1:61" ht="16" x14ac:dyDescent="0.25">
      <c r="A207" s="3"/>
      <c r="B207" s="3"/>
      <c r="C207" s="3"/>
      <c r="D207" s="3"/>
      <c r="E207" s="3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1"/>
      <c r="BA207" s="1"/>
      <c r="BB207" s="1"/>
      <c r="BC207" s="1"/>
      <c r="BD207" s="1"/>
      <c r="BE207" s="1"/>
      <c r="BF207" s="1"/>
      <c r="BG207" s="1"/>
      <c r="BH207" s="1"/>
      <c r="BI207" s="1"/>
    </row>
    <row r="208" spans="1:61" ht="16" x14ac:dyDescent="0.25">
      <c r="A208" s="3"/>
      <c r="B208" s="3"/>
      <c r="C208" s="3"/>
      <c r="D208" s="3"/>
      <c r="E208" s="3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1"/>
      <c r="BA208" s="1"/>
      <c r="BB208" s="1"/>
      <c r="BC208" s="1"/>
      <c r="BD208" s="1"/>
      <c r="BE208" s="1"/>
      <c r="BF208" s="1"/>
      <c r="BG208" s="1"/>
      <c r="BH208" s="1"/>
      <c r="BI208" s="1"/>
    </row>
    <row r="209" spans="1:61" ht="16" x14ac:dyDescent="0.25">
      <c r="A209" s="3"/>
      <c r="B209" s="3"/>
      <c r="C209" s="3"/>
      <c r="D209" s="3"/>
      <c r="E209" s="3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1"/>
      <c r="BA209" s="1"/>
      <c r="BB209" s="1"/>
      <c r="BC209" s="1"/>
      <c r="BD209" s="1"/>
      <c r="BE209" s="1"/>
      <c r="BF209" s="1"/>
      <c r="BG209" s="1"/>
      <c r="BH209" s="1"/>
      <c r="BI209" s="1"/>
    </row>
    <row r="210" spans="1:61" ht="16" x14ac:dyDescent="0.25">
      <c r="A210" s="3"/>
      <c r="B210" s="3"/>
      <c r="C210" s="3"/>
      <c r="D210" s="3"/>
      <c r="E210" s="3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1"/>
      <c r="BA210" s="1"/>
      <c r="BB210" s="1"/>
      <c r="BC210" s="1"/>
      <c r="BD210" s="1"/>
      <c r="BE210" s="1"/>
      <c r="BF210" s="1"/>
      <c r="BG210" s="1"/>
      <c r="BH210" s="1"/>
      <c r="BI210" s="1"/>
    </row>
    <row r="211" spans="1:61" ht="16" x14ac:dyDescent="0.25">
      <c r="A211" s="3"/>
      <c r="B211" s="3"/>
      <c r="C211" s="3"/>
      <c r="D211" s="3"/>
      <c r="E211" s="3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1"/>
      <c r="BA211" s="1"/>
      <c r="BB211" s="1"/>
      <c r="BC211" s="1"/>
      <c r="BD211" s="1"/>
      <c r="BE211" s="1"/>
      <c r="BF211" s="1"/>
      <c r="BG211" s="1"/>
      <c r="BH211" s="1"/>
      <c r="BI211" s="1"/>
    </row>
    <row r="212" spans="1:61" ht="16" x14ac:dyDescent="0.25">
      <c r="A212" s="3"/>
      <c r="B212" s="3"/>
      <c r="C212" s="3"/>
      <c r="D212" s="3"/>
      <c r="E212" s="3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1"/>
      <c r="BA212" s="1"/>
      <c r="BB212" s="1"/>
      <c r="BC212" s="1"/>
      <c r="BD212" s="1"/>
      <c r="BE212" s="1"/>
      <c r="BF212" s="1"/>
      <c r="BG212" s="1"/>
      <c r="BH212" s="1"/>
      <c r="BI212" s="1"/>
    </row>
    <row r="213" spans="1:61" ht="16" x14ac:dyDescent="0.25">
      <c r="A213" s="3"/>
      <c r="B213" s="3"/>
      <c r="C213" s="3"/>
      <c r="D213" s="3"/>
      <c r="E213" s="3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1"/>
      <c r="BA213" s="1"/>
      <c r="BB213" s="1"/>
      <c r="BC213" s="1"/>
      <c r="BD213" s="1"/>
      <c r="BE213" s="1"/>
      <c r="BF213" s="1"/>
      <c r="BG213" s="1"/>
      <c r="BH213" s="1"/>
      <c r="BI213" s="1"/>
    </row>
    <row r="214" spans="1:61" ht="16" x14ac:dyDescent="0.25">
      <c r="A214" s="3"/>
      <c r="B214" s="3"/>
      <c r="C214" s="3"/>
      <c r="D214" s="3"/>
      <c r="E214" s="3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1"/>
      <c r="BA214" s="1"/>
      <c r="BB214" s="1"/>
      <c r="BC214" s="1"/>
      <c r="BD214" s="1"/>
      <c r="BE214" s="1"/>
      <c r="BF214" s="1"/>
      <c r="BG214" s="1"/>
      <c r="BH214" s="1"/>
      <c r="BI214" s="1"/>
    </row>
    <row r="215" spans="1:61" ht="16" x14ac:dyDescent="0.25">
      <c r="A215" s="3"/>
      <c r="B215" s="3"/>
      <c r="C215" s="3"/>
      <c r="D215" s="3"/>
      <c r="E215" s="3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1"/>
      <c r="BA215" s="1"/>
      <c r="BB215" s="1"/>
      <c r="BC215" s="1"/>
      <c r="BD215" s="1"/>
      <c r="BE215" s="1"/>
      <c r="BF215" s="1"/>
      <c r="BG215" s="1"/>
      <c r="BH215" s="1"/>
      <c r="BI215" s="1"/>
    </row>
    <row r="216" spans="1:61" ht="16" x14ac:dyDescent="0.25">
      <c r="A216" s="3"/>
      <c r="B216" s="3"/>
      <c r="C216" s="3"/>
      <c r="D216" s="3"/>
      <c r="E216" s="3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1"/>
      <c r="BA216" s="1"/>
      <c r="BB216" s="1"/>
      <c r="BC216" s="1"/>
      <c r="BD216" s="1"/>
      <c r="BE216" s="1"/>
      <c r="BF216" s="1"/>
      <c r="BG216" s="1"/>
      <c r="BH216" s="1"/>
      <c r="BI216" s="1"/>
    </row>
    <row r="217" spans="1:61" ht="16" x14ac:dyDescent="0.25">
      <c r="A217" s="3"/>
      <c r="B217" s="3"/>
      <c r="C217" s="3"/>
      <c r="D217" s="3"/>
      <c r="E217" s="3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1"/>
      <c r="BA217" s="1"/>
      <c r="BB217" s="1"/>
      <c r="BC217" s="1"/>
      <c r="BD217" s="1"/>
      <c r="BE217" s="1"/>
      <c r="BF217" s="1"/>
      <c r="BG217" s="1"/>
      <c r="BH217" s="1"/>
      <c r="BI217" s="1"/>
    </row>
    <row r="218" spans="1:61" ht="16" x14ac:dyDescent="0.25">
      <c r="A218" s="3"/>
      <c r="B218" s="3"/>
      <c r="C218" s="3"/>
      <c r="D218" s="3"/>
      <c r="E218" s="3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1"/>
      <c r="BA218" s="1"/>
      <c r="BB218" s="1"/>
      <c r="BC218" s="1"/>
      <c r="BD218" s="1"/>
      <c r="BE218" s="1"/>
      <c r="BF218" s="1"/>
      <c r="BG218" s="1"/>
      <c r="BH218" s="1"/>
      <c r="BI218" s="1"/>
    </row>
    <row r="219" spans="1:61" ht="16" x14ac:dyDescent="0.25">
      <c r="A219" s="3"/>
      <c r="B219" s="3"/>
      <c r="C219" s="3"/>
      <c r="D219" s="3"/>
      <c r="E219" s="3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1"/>
      <c r="BA219" s="1"/>
      <c r="BB219" s="1"/>
      <c r="BC219" s="1"/>
      <c r="BD219" s="1"/>
      <c r="BE219" s="1"/>
      <c r="BF219" s="1"/>
      <c r="BG219" s="1"/>
      <c r="BH219" s="1"/>
      <c r="BI219" s="1"/>
    </row>
    <row r="220" spans="1:61" ht="16" x14ac:dyDescent="0.25">
      <c r="A220" s="3"/>
      <c r="B220" s="3"/>
      <c r="C220" s="3"/>
      <c r="D220" s="3"/>
      <c r="E220" s="3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1"/>
      <c r="BA220" s="1"/>
      <c r="BB220" s="1"/>
      <c r="BC220" s="1"/>
      <c r="BD220" s="1"/>
      <c r="BE220" s="1"/>
      <c r="BF220" s="1"/>
      <c r="BG220" s="1"/>
      <c r="BH220" s="1"/>
      <c r="BI220" s="1"/>
    </row>
    <row r="221" spans="1:61" ht="16" x14ac:dyDescent="0.25">
      <c r="A221" s="3"/>
      <c r="B221" s="3"/>
      <c r="C221" s="3"/>
      <c r="D221" s="3"/>
      <c r="E221" s="3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1"/>
      <c r="BA221" s="1"/>
      <c r="BB221" s="1"/>
      <c r="BC221" s="1"/>
      <c r="BD221" s="1"/>
      <c r="BE221" s="1"/>
      <c r="BF221" s="1"/>
      <c r="BG221" s="1"/>
      <c r="BH221" s="1"/>
      <c r="BI221" s="1"/>
    </row>
    <row r="222" spans="1:61" ht="16" x14ac:dyDescent="0.25">
      <c r="A222" s="3"/>
      <c r="B222" s="3"/>
      <c r="C222" s="3"/>
      <c r="D222" s="3"/>
      <c r="E222" s="3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1"/>
      <c r="BA222" s="1"/>
      <c r="BB222" s="1"/>
      <c r="BC222" s="1"/>
      <c r="BD222" s="1"/>
      <c r="BE222" s="1"/>
      <c r="BF222" s="1"/>
      <c r="BG222" s="1"/>
      <c r="BH222" s="1"/>
      <c r="BI222" s="1"/>
    </row>
    <row r="223" spans="1:61" ht="16" x14ac:dyDescent="0.25">
      <c r="A223" s="3"/>
      <c r="B223" s="3"/>
      <c r="C223" s="3"/>
      <c r="D223" s="3"/>
      <c r="E223" s="3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1"/>
      <c r="BA223" s="1"/>
      <c r="BB223" s="1"/>
      <c r="BC223" s="1"/>
      <c r="BD223" s="1"/>
      <c r="BE223" s="1"/>
      <c r="BF223" s="1"/>
      <c r="BG223" s="1"/>
      <c r="BH223" s="1"/>
      <c r="BI223" s="1"/>
    </row>
    <row r="224" spans="1:61" ht="16" x14ac:dyDescent="0.25">
      <c r="A224" s="3"/>
      <c r="B224" s="3"/>
      <c r="C224" s="3"/>
      <c r="D224" s="3"/>
      <c r="E224" s="3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1"/>
      <c r="BA224" s="1"/>
      <c r="BB224" s="1"/>
      <c r="BC224" s="1"/>
      <c r="BD224" s="1"/>
      <c r="BE224" s="1"/>
      <c r="BF224" s="1"/>
      <c r="BG224" s="1"/>
      <c r="BH224" s="1"/>
      <c r="BI224" s="1"/>
    </row>
    <row r="225" spans="1:61" ht="16" x14ac:dyDescent="0.25">
      <c r="A225" s="3"/>
      <c r="B225" s="3"/>
      <c r="C225" s="3"/>
      <c r="D225" s="3"/>
      <c r="E225" s="3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1"/>
      <c r="BA225" s="1"/>
      <c r="BB225" s="1"/>
      <c r="BC225" s="1"/>
      <c r="BD225" s="1"/>
      <c r="BE225" s="1"/>
      <c r="BF225" s="1"/>
      <c r="BG225" s="1"/>
      <c r="BH225" s="1"/>
      <c r="BI225" s="1"/>
    </row>
    <row r="226" spans="1:61" ht="16" x14ac:dyDescent="0.25">
      <c r="A226" s="3"/>
      <c r="B226" s="3"/>
      <c r="C226" s="3"/>
      <c r="D226" s="3"/>
      <c r="E226" s="3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1"/>
      <c r="BA226" s="1"/>
      <c r="BB226" s="1"/>
      <c r="BC226" s="1"/>
      <c r="BD226" s="1"/>
      <c r="BE226" s="1"/>
      <c r="BF226" s="1"/>
      <c r="BG226" s="1"/>
      <c r="BH226" s="1"/>
      <c r="BI226" s="1"/>
    </row>
    <row r="227" spans="1:61" ht="16" x14ac:dyDescent="0.25">
      <c r="A227" s="3"/>
      <c r="B227" s="3"/>
      <c r="C227" s="3"/>
      <c r="D227" s="3"/>
      <c r="E227" s="3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1"/>
      <c r="BA227" s="1"/>
      <c r="BB227" s="1"/>
      <c r="BC227" s="1"/>
      <c r="BD227" s="1"/>
      <c r="BE227" s="1"/>
      <c r="BF227" s="1"/>
      <c r="BG227" s="1"/>
      <c r="BH227" s="1"/>
      <c r="BI227" s="1"/>
    </row>
    <row r="228" spans="1:61" x14ac:dyDescent="0.25">
      <c r="G228" s="1"/>
      <c r="H228" s="1"/>
      <c r="I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</row>
    <row r="229" spans="1:61" x14ac:dyDescent="0.25">
      <c r="G229" s="1"/>
      <c r="H229" s="1"/>
      <c r="I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</row>
    <row r="230" spans="1:61" x14ac:dyDescent="0.25">
      <c r="G230" s="1"/>
      <c r="H230" s="1"/>
      <c r="I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</row>
    <row r="231" spans="1:61" x14ac:dyDescent="0.25">
      <c r="G231" s="1"/>
      <c r="H231" s="1"/>
      <c r="I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</row>
    <row r="232" spans="1:61" x14ac:dyDescent="0.25">
      <c r="G232" s="1"/>
      <c r="H232" s="1"/>
      <c r="I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</row>
    <row r="233" spans="1:61" x14ac:dyDescent="0.25">
      <c r="G233" s="1"/>
      <c r="H233" s="1"/>
      <c r="I233" s="1"/>
      <c r="K233" s="1"/>
      <c r="L233" s="1"/>
      <c r="M233" s="1"/>
      <c r="N233" s="1"/>
      <c r="O233" s="1"/>
    </row>
    <row r="234" spans="1:61" x14ac:dyDescent="0.25">
      <c r="G234" s="1"/>
      <c r="H234" s="1"/>
      <c r="I234" s="1"/>
      <c r="K234" s="1"/>
      <c r="L234" s="1"/>
      <c r="M234" s="1"/>
      <c r="N234" s="1"/>
      <c r="O234" s="1"/>
    </row>
    <row r="235" spans="1:61" x14ac:dyDescent="0.25">
      <c r="G235" s="1"/>
      <c r="H235" s="1"/>
      <c r="I235" s="1"/>
      <c r="K235" s="1"/>
      <c r="L235" s="1"/>
      <c r="M235" s="1"/>
      <c r="N235" s="1"/>
      <c r="O235" s="1"/>
    </row>
    <row r="236" spans="1:61" x14ac:dyDescent="0.25">
      <c r="G236" s="1"/>
      <c r="H236" s="1"/>
      <c r="I236" s="1"/>
      <c r="K236" s="1"/>
      <c r="L236" s="1"/>
      <c r="M236" s="1"/>
      <c r="N236" s="1"/>
      <c r="O236" s="1"/>
    </row>
    <row r="237" spans="1:61" x14ac:dyDescent="0.25">
      <c r="G237" s="1"/>
      <c r="H237" s="1"/>
      <c r="I237" s="1"/>
      <c r="K237" s="1"/>
      <c r="L237" s="1"/>
      <c r="M237" s="1"/>
      <c r="N237" s="1"/>
      <c r="O237" s="1"/>
    </row>
    <row r="238" spans="1:61" x14ac:dyDescent="0.25">
      <c r="G238" s="1"/>
      <c r="H238" s="1"/>
      <c r="I238" s="1"/>
      <c r="K238" s="1"/>
      <c r="L238" s="1"/>
      <c r="M238" s="1"/>
      <c r="N238" s="1"/>
      <c r="O238" s="1"/>
    </row>
    <row r="239" spans="1:61" x14ac:dyDescent="0.25">
      <c r="G239" s="1"/>
      <c r="H239" s="1"/>
      <c r="I239" s="1"/>
      <c r="K239" s="1"/>
      <c r="L239" s="1"/>
      <c r="M239" s="1"/>
      <c r="N239" s="1"/>
      <c r="O239" s="1"/>
    </row>
    <row r="240" spans="1:61" x14ac:dyDescent="0.25">
      <c r="G240" s="1"/>
      <c r="H240" s="1"/>
      <c r="I240" s="1"/>
      <c r="K240" s="1"/>
      <c r="L240" s="1"/>
      <c r="M240" s="1"/>
      <c r="N240" s="1"/>
      <c r="O240" s="1"/>
    </row>
    <row r="241" spans="7:15" x14ac:dyDescent="0.25">
      <c r="G241" s="1"/>
      <c r="H241" s="1"/>
      <c r="I241" s="1"/>
      <c r="K241" s="1"/>
      <c r="L241" s="1"/>
      <c r="M241" s="1"/>
      <c r="N241" s="1"/>
      <c r="O241" s="1"/>
    </row>
    <row r="242" spans="7:15" x14ac:dyDescent="0.25">
      <c r="G242" s="1"/>
      <c r="H242" s="1"/>
      <c r="I242" s="1"/>
      <c r="K242" s="1"/>
      <c r="L242" s="1"/>
      <c r="M242" s="1"/>
      <c r="N242" s="1"/>
      <c r="O242" s="1"/>
    </row>
    <row r="243" spans="7:15" x14ac:dyDescent="0.25">
      <c r="G243" s="1"/>
      <c r="H243" s="1"/>
      <c r="I243" s="1"/>
      <c r="K243" s="1"/>
      <c r="L243" s="1"/>
      <c r="M243" s="1"/>
      <c r="N243" s="1"/>
      <c r="O243" s="1"/>
    </row>
    <row r="244" spans="7:15" x14ac:dyDescent="0.25">
      <c r="G244" s="1"/>
      <c r="H244" s="1"/>
      <c r="I244" s="1"/>
      <c r="K244" s="1"/>
      <c r="L244" s="1"/>
      <c r="M244" s="1"/>
      <c r="N244" s="1"/>
      <c r="O244" s="1"/>
    </row>
    <row r="245" spans="7:15" x14ac:dyDescent="0.25">
      <c r="G245" s="1"/>
      <c r="H245" s="1"/>
      <c r="I245" s="1"/>
      <c r="K245" s="1"/>
      <c r="L245" s="1"/>
      <c r="M245" s="1"/>
      <c r="N245" s="1"/>
      <c r="O245" s="1"/>
    </row>
    <row r="246" spans="7:15" x14ac:dyDescent="0.25">
      <c r="G246" s="1"/>
      <c r="H246" s="1"/>
      <c r="I246" s="1"/>
      <c r="K246" s="1"/>
      <c r="L246" s="1"/>
      <c r="M246" s="1"/>
      <c r="N246" s="1"/>
      <c r="O246" s="1"/>
    </row>
    <row r="247" spans="7:15" x14ac:dyDescent="0.25">
      <c r="G247" s="1"/>
      <c r="H247" s="1"/>
      <c r="I247" s="1"/>
      <c r="K247" s="1"/>
      <c r="L247" s="1"/>
      <c r="M247" s="1"/>
      <c r="N247" s="1"/>
      <c r="O247" s="1"/>
    </row>
    <row r="248" spans="7:15" x14ac:dyDescent="0.25">
      <c r="G248" s="1"/>
      <c r="H248" s="1"/>
      <c r="I248" s="1"/>
      <c r="K248" s="1"/>
      <c r="L248" s="1"/>
      <c r="M248" s="1"/>
      <c r="N248" s="1"/>
      <c r="O248" s="1"/>
    </row>
    <row r="249" spans="7:15" x14ac:dyDescent="0.25">
      <c r="G249" s="1"/>
      <c r="H249" s="1"/>
      <c r="I249" s="1"/>
      <c r="K249" s="1"/>
      <c r="L249" s="1"/>
      <c r="M249" s="1"/>
      <c r="N249" s="1"/>
      <c r="O249" s="1"/>
    </row>
    <row r="250" spans="7:15" x14ac:dyDescent="0.25">
      <c r="G250" s="1"/>
      <c r="H250" s="1"/>
      <c r="I250" s="1"/>
      <c r="K250" s="1"/>
      <c r="L250" s="1"/>
      <c r="M250" s="1"/>
      <c r="N250" s="1"/>
      <c r="O250" s="1"/>
    </row>
    <row r="251" spans="7:15" x14ac:dyDescent="0.25">
      <c r="G251" s="1"/>
      <c r="H251" s="1"/>
      <c r="I251" s="1"/>
      <c r="K251" s="1"/>
      <c r="L251" s="1"/>
      <c r="M251" s="1"/>
      <c r="N251" s="1"/>
      <c r="O251" s="1"/>
    </row>
    <row r="252" spans="7:15" x14ac:dyDescent="0.25">
      <c r="G252" s="1"/>
      <c r="H252" s="1"/>
      <c r="I252" s="1"/>
      <c r="K252" s="1"/>
      <c r="L252" s="1"/>
      <c r="M252" s="1"/>
      <c r="N252" s="1"/>
      <c r="O252" s="1"/>
    </row>
    <row r="253" spans="7:15" x14ac:dyDescent="0.25">
      <c r="G253" s="1"/>
      <c r="H253" s="1"/>
      <c r="I253" s="1"/>
      <c r="K253" s="1"/>
      <c r="L253" s="1"/>
      <c r="M253" s="1"/>
      <c r="N253" s="1"/>
      <c r="O253" s="1"/>
    </row>
    <row r="254" spans="7:15" x14ac:dyDescent="0.25">
      <c r="G254" s="1"/>
      <c r="H254" s="1"/>
      <c r="I254" s="1"/>
      <c r="K254" s="1"/>
      <c r="L254" s="1"/>
      <c r="M254" s="1"/>
      <c r="N254" s="1"/>
      <c r="O254" s="1"/>
    </row>
    <row r="255" spans="7:15" x14ac:dyDescent="0.25">
      <c r="G255" s="1"/>
      <c r="H255" s="1"/>
      <c r="I255" s="1"/>
      <c r="K255" s="1"/>
      <c r="L255" s="1"/>
      <c r="M255" s="1"/>
      <c r="N255" s="1"/>
      <c r="O255" s="1"/>
    </row>
    <row r="256" spans="7:15" x14ac:dyDescent="0.25">
      <c r="G256" s="1"/>
      <c r="H256" s="1"/>
      <c r="I256" s="1"/>
      <c r="K256" s="1"/>
      <c r="L256" s="1"/>
      <c r="M256" s="1"/>
      <c r="N256" s="1"/>
      <c r="O256" s="1"/>
    </row>
    <row r="257" spans="7:15" x14ac:dyDescent="0.25">
      <c r="G257" s="1"/>
      <c r="H257" s="1"/>
      <c r="I257" s="1"/>
      <c r="K257" s="1"/>
      <c r="L257" s="1"/>
      <c r="M257" s="1"/>
      <c r="N257" s="1"/>
      <c r="O257" s="1"/>
    </row>
    <row r="258" spans="7:15" x14ac:dyDescent="0.25">
      <c r="G258" s="1"/>
      <c r="H258" s="1"/>
      <c r="I258" s="1"/>
      <c r="K258" s="1"/>
      <c r="L258" s="1"/>
      <c r="M258" s="1"/>
      <c r="N258" s="1"/>
      <c r="O258" s="1"/>
    </row>
    <row r="259" spans="7:15" x14ac:dyDescent="0.25">
      <c r="G259" s="1"/>
      <c r="H259" s="1"/>
      <c r="I259" s="1"/>
      <c r="K259" s="1"/>
      <c r="L259" s="1"/>
      <c r="M259" s="1"/>
      <c r="N259" s="1"/>
      <c r="O259" s="1"/>
    </row>
    <row r="260" spans="7:15" x14ac:dyDescent="0.25">
      <c r="G260" s="1"/>
      <c r="H260" s="1"/>
      <c r="I260" s="1"/>
      <c r="K260" s="1"/>
      <c r="L260" s="1"/>
      <c r="M260" s="1"/>
      <c r="N260" s="1"/>
      <c r="O260" s="1"/>
    </row>
    <row r="261" spans="7:15" x14ac:dyDescent="0.25">
      <c r="G261" s="1"/>
      <c r="H261" s="1"/>
      <c r="I261" s="1"/>
      <c r="K261" s="1"/>
      <c r="L261" s="1"/>
      <c r="M261" s="1"/>
      <c r="N261" s="1"/>
      <c r="O261" s="1"/>
    </row>
    <row r="262" spans="7:15" x14ac:dyDescent="0.25">
      <c r="G262" s="1"/>
      <c r="H262" s="1"/>
      <c r="I262" s="1"/>
      <c r="K262" s="1"/>
      <c r="L262" s="1"/>
      <c r="M262" s="1"/>
      <c r="N262" s="1"/>
      <c r="O262" s="1"/>
    </row>
    <row r="263" spans="7:15" x14ac:dyDescent="0.25">
      <c r="G263" s="1"/>
      <c r="H263" s="1"/>
      <c r="I263" s="1"/>
      <c r="K263" s="1"/>
      <c r="L263" s="1"/>
      <c r="M263" s="1"/>
      <c r="N263" s="1"/>
      <c r="O263" s="1"/>
    </row>
    <row r="264" spans="7:15" x14ac:dyDescent="0.25">
      <c r="G264" s="1"/>
      <c r="H264" s="1"/>
      <c r="I264" s="1"/>
      <c r="K264" s="1"/>
      <c r="L264" s="1"/>
      <c r="M264" s="1"/>
      <c r="N264" s="1"/>
      <c r="O264" s="1"/>
    </row>
    <row r="265" spans="7:15" x14ac:dyDescent="0.25">
      <c r="G265" s="1"/>
      <c r="H265" s="1"/>
      <c r="I265" s="1"/>
      <c r="K265" s="1"/>
      <c r="L265" s="1"/>
      <c r="M265" s="1"/>
      <c r="N265" s="1"/>
      <c r="O265" s="1"/>
    </row>
    <row r="266" spans="7:15" x14ac:dyDescent="0.25">
      <c r="G266" s="1"/>
      <c r="H266" s="1"/>
      <c r="I266" s="1"/>
      <c r="K266" s="1"/>
      <c r="L266" s="1"/>
      <c r="M266" s="1"/>
      <c r="N266" s="1"/>
      <c r="O266" s="1"/>
    </row>
    <row r="267" spans="7:15" x14ac:dyDescent="0.25">
      <c r="G267" s="1"/>
      <c r="H267" s="1"/>
      <c r="I267" s="1"/>
      <c r="K267" s="1"/>
      <c r="L267" s="1"/>
      <c r="M267" s="1"/>
      <c r="N267" s="1"/>
      <c r="O267" s="1"/>
    </row>
    <row r="268" spans="7:15" x14ac:dyDescent="0.25">
      <c r="G268" s="1"/>
      <c r="H268" s="1"/>
      <c r="I268" s="1"/>
      <c r="K268" s="1"/>
      <c r="L268" s="1"/>
      <c r="M268" s="1"/>
      <c r="N268" s="1"/>
      <c r="O268" s="1"/>
    </row>
    <row r="269" spans="7:15" x14ac:dyDescent="0.25">
      <c r="G269" s="1"/>
      <c r="H269" s="1"/>
      <c r="I269" s="1"/>
      <c r="K269" s="1"/>
      <c r="L269" s="1"/>
      <c r="M269" s="1"/>
      <c r="N269" s="1"/>
      <c r="O269" s="1"/>
    </row>
    <row r="270" spans="7:15" x14ac:dyDescent="0.25">
      <c r="G270" s="1"/>
      <c r="H270" s="1"/>
      <c r="I270" s="1"/>
      <c r="K270" s="1"/>
      <c r="L270" s="1"/>
      <c r="M270" s="1"/>
      <c r="N270" s="1"/>
      <c r="O270" s="1"/>
    </row>
    <row r="271" spans="7:15" x14ac:dyDescent="0.25">
      <c r="G271" s="1"/>
      <c r="H271" s="1"/>
      <c r="I271" s="1"/>
      <c r="K271" s="1"/>
      <c r="L271" s="1"/>
      <c r="M271" s="1"/>
      <c r="N271" s="1"/>
      <c r="O271" s="1"/>
    </row>
    <row r="272" spans="7:15" x14ac:dyDescent="0.25">
      <c r="G272" s="1"/>
      <c r="H272" s="1"/>
      <c r="I272" s="1"/>
      <c r="K272" s="1"/>
      <c r="L272" s="1"/>
      <c r="M272" s="1"/>
      <c r="N272" s="1"/>
      <c r="O272" s="1"/>
    </row>
    <row r="273" spans="7:15" x14ac:dyDescent="0.25">
      <c r="G273" s="1"/>
      <c r="H273" s="1"/>
      <c r="I273" s="1"/>
      <c r="K273" s="1"/>
      <c r="L273" s="1"/>
      <c r="M273" s="1"/>
      <c r="N273" s="1"/>
      <c r="O273" s="1"/>
    </row>
    <row r="274" spans="7:15" x14ac:dyDescent="0.25">
      <c r="G274" s="1"/>
      <c r="H274" s="1"/>
      <c r="I274" s="1"/>
      <c r="K274" s="1"/>
      <c r="L274" s="1"/>
      <c r="M274" s="1"/>
      <c r="N274" s="1"/>
      <c r="O274" s="1"/>
    </row>
    <row r="275" spans="7:15" x14ac:dyDescent="0.25">
      <c r="G275" s="1"/>
      <c r="H275" s="1"/>
      <c r="I275" s="1"/>
      <c r="K275" s="1"/>
      <c r="L275" s="1"/>
      <c r="M275" s="1"/>
      <c r="N275" s="1"/>
      <c r="O275" s="1"/>
    </row>
    <row r="276" spans="7:15" x14ac:dyDescent="0.25">
      <c r="G276" s="1"/>
      <c r="H276" s="1"/>
      <c r="I276" s="1"/>
      <c r="K276" s="1"/>
      <c r="L276" s="1"/>
      <c r="M276" s="1"/>
      <c r="N276" s="1"/>
      <c r="O276" s="1"/>
    </row>
    <row r="277" spans="7:15" x14ac:dyDescent="0.25">
      <c r="G277" s="1"/>
      <c r="H277" s="1"/>
      <c r="I277" s="1"/>
      <c r="K277" s="1"/>
      <c r="L277" s="1"/>
      <c r="M277" s="1"/>
      <c r="N277" s="1"/>
      <c r="O277" s="1"/>
    </row>
    <row r="278" spans="7:15" x14ac:dyDescent="0.25">
      <c r="G278" s="1"/>
      <c r="H278" s="1"/>
      <c r="I278" s="1"/>
      <c r="K278" s="1"/>
      <c r="L278" s="1"/>
      <c r="M278" s="1"/>
      <c r="N278" s="1"/>
      <c r="O278" s="1"/>
    </row>
    <row r="279" spans="7:15" x14ac:dyDescent="0.25">
      <c r="G279" s="1"/>
      <c r="H279" s="1"/>
      <c r="I279" s="1"/>
      <c r="K279" s="1"/>
      <c r="L279" s="1"/>
      <c r="M279" s="1"/>
      <c r="N279" s="1"/>
      <c r="O279" s="1"/>
    </row>
    <row r="280" spans="7:15" x14ac:dyDescent="0.25">
      <c r="G280" s="1"/>
      <c r="H280" s="1"/>
      <c r="I280" s="1"/>
      <c r="K280" s="1"/>
      <c r="L280" s="1"/>
      <c r="M280" s="1"/>
      <c r="N280" s="1"/>
      <c r="O280" s="1"/>
    </row>
    <row r="281" spans="7:15" x14ac:dyDescent="0.25">
      <c r="G281" s="1"/>
      <c r="H281" s="1"/>
      <c r="I281" s="1"/>
      <c r="K281" s="1"/>
      <c r="L281" s="1"/>
      <c r="M281" s="1"/>
      <c r="N281" s="1"/>
      <c r="O281" s="1"/>
    </row>
    <row r="282" spans="7:15" x14ac:dyDescent="0.25">
      <c r="G282" s="1"/>
      <c r="H282" s="1"/>
      <c r="I282" s="1"/>
      <c r="K282" s="1"/>
      <c r="L282" s="1"/>
      <c r="M282" s="1"/>
      <c r="N282" s="1"/>
      <c r="O282" s="1"/>
    </row>
    <row r="283" spans="7:15" x14ac:dyDescent="0.25">
      <c r="G283" s="1"/>
      <c r="H283" s="1"/>
      <c r="I283" s="1"/>
      <c r="K283" s="1"/>
      <c r="L283" s="1"/>
      <c r="M283" s="1"/>
      <c r="N283" s="1"/>
      <c r="O283" s="1"/>
    </row>
    <row r="284" spans="7:15" x14ac:dyDescent="0.25">
      <c r="G284" s="1"/>
      <c r="H284" s="1"/>
      <c r="I284" s="1"/>
      <c r="K284" s="1"/>
      <c r="L284" s="1"/>
      <c r="M284" s="1"/>
      <c r="N284" s="1"/>
      <c r="O284" s="1"/>
    </row>
    <row r="285" spans="7:15" x14ac:dyDescent="0.25">
      <c r="G285" s="1"/>
      <c r="H285" s="1"/>
      <c r="I285" s="1"/>
      <c r="K285" s="1"/>
      <c r="L285" s="1"/>
      <c r="M285" s="1"/>
      <c r="N285" s="1"/>
      <c r="O285" s="1"/>
    </row>
    <row r="286" spans="7:15" x14ac:dyDescent="0.25">
      <c r="G286" s="1"/>
      <c r="H286" s="1"/>
      <c r="I286" s="1"/>
      <c r="K286" s="1"/>
      <c r="L286" s="1"/>
      <c r="M286" s="1"/>
      <c r="N286" s="1"/>
      <c r="O286" s="1"/>
    </row>
    <row r="287" spans="7:15" x14ac:dyDescent="0.25">
      <c r="G287" s="1"/>
      <c r="H287" s="1"/>
      <c r="I287" s="1"/>
      <c r="K287" s="1"/>
      <c r="L287" s="1"/>
      <c r="M287" s="1"/>
      <c r="N287" s="1"/>
      <c r="O287" s="1"/>
    </row>
    <row r="288" spans="7:15" x14ac:dyDescent="0.25">
      <c r="G288" s="1"/>
      <c r="H288" s="1"/>
      <c r="I288" s="1"/>
      <c r="K288" s="1"/>
      <c r="L288" s="1"/>
      <c r="M288" s="1"/>
      <c r="N288" s="1"/>
      <c r="O288" s="1"/>
    </row>
    <row r="289" spans="7:15" x14ac:dyDescent="0.25">
      <c r="G289" s="1"/>
      <c r="H289" s="1"/>
      <c r="I289" s="1"/>
      <c r="K289" s="1"/>
      <c r="L289" s="1"/>
      <c r="M289" s="1"/>
      <c r="N289" s="1"/>
      <c r="O289" s="1"/>
    </row>
    <row r="290" spans="7:15" x14ac:dyDescent="0.25">
      <c r="G290" s="1"/>
      <c r="H290" s="1"/>
      <c r="I290" s="1"/>
      <c r="K290" s="1"/>
      <c r="L290" s="1"/>
      <c r="M290" s="1"/>
      <c r="N290" s="1"/>
      <c r="O290" s="1"/>
    </row>
    <row r="291" spans="7:15" x14ac:dyDescent="0.25">
      <c r="G291" s="1"/>
      <c r="H291" s="1"/>
      <c r="I291" s="1"/>
      <c r="K291" s="1"/>
      <c r="L291" s="1"/>
      <c r="M291" s="1"/>
      <c r="N291" s="1"/>
      <c r="O291" s="1"/>
    </row>
    <row r="292" spans="7:15" x14ac:dyDescent="0.25">
      <c r="G292" s="1"/>
      <c r="H292" s="1"/>
      <c r="I292" s="1"/>
      <c r="K292" s="1"/>
      <c r="L292" s="1"/>
      <c r="M292" s="1"/>
      <c r="N292" s="1"/>
      <c r="O292" s="1"/>
    </row>
    <row r="293" spans="7:15" x14ac:dyDescent="0.25">
      <c r="G293" s="1"/>
      <c r="H293" s="1"/>
      <c r="I293" s="1"/>
      <c r="K293" s="1"/>
      <c r="L293" s="1"/>
      <c r="M293" s="1"/>
      <c r="N293" s="1"/>
      <c r="O293" s="1"/>
    </row>
    <row r="294" spans="7:15" x14ac:dyDescent="0.25">
      <c r="G294" s="1"/>
      <c r="H294" s="1"/>
      <c r="I294" s="1"/>
      <c r="K294" s="1"/>
      <c r="L294" s="1"/>
      <c r="M294" s="1"/>
      <c r="N294" s="1"/>
      <c r="O294" s="1"/>
    </row>
    <row r="295" spans="7:15" x14ac:dyDescent="0.25">
      <c r="G295" s="1"/>
      <c r="H295" s="1"/>
      <c r="I295" s="1"/>
      <c r="K295" s="1"/>
      <c r="L295" s="1"/>
      <c r="M295" s="1"/>
      <c r="N295" s="1"/>
      <c r="O295" s="1"/>
    </row>
    <row r="296" spans="7:15" x14ac:dyDescent="0.25">
      <c r="G296" s="1"/>
      <c r="H296" s="1"/>
      <c r="I296" s="1"/>
      <c r="K296" s="1"/>
      <c r="L296" s="1"/>
      <c r="M296" s="1"/>
      <c r="N296" s="1"/>
      <c r="O296" s="1"/>
    </row>
    <row r="297" spans="7:15" x14ac:dyDescent="0.25">
      <c r="G297" s="1"/>
      <c r="H297" s="1"/>
      <c r="I297" s="1"/>
      <c r="K297" s="1"/>
      <c r="L297" s="1"/>
      <c r="M297" s="1"/>
      <c r="N297" s="1"/>
      <c r="O297" s="1"/>
    </row>
    <row r="298" spans="7:15" x14ac:dyDescent="0.25">
      <c r="G298" s="1"/>
      <c r="H298" s="1"/>
      <c r="I298" s="1"/>
      <c r="K298" s="1"/>
      <c r="L298" s="1"/>
      <c r="M298" s="1"/>
      <c r="N298" s="1"/>
      <c r="O298" s="1"/>
    </row>
    <row r="299" spans="7:15" x14ac:dyDescent="0.25">
      <c r="G299" s="1"/>
      <c r="H299" s="1"/>
      <c r="I299" s="1"/>
      <c r="K299" s="1"/>
      <c r="L299" s="1"/>
      <c r="M299" s="1"/>
      <c r="N299" s="1"/>
      <c r="O299" s="1"/>
    </row>
    <row r="300" spans="7:15" x14ac:dyDescent="0.25">
      <c r="G300" s="1"/>
      <c r="H300" s="1"/>
      <c r="I300" s="1"/>
      <c r="K300" s="1"/>
      <c r="L300" s="1"/>
      <c r="M300" s="1"/>
      <c r="N300" s="1"/>
      <c r="O300" s="1"/>
    </row>
    <row r="301" spans="7:15" x14ac:dyDescent="0.25">
      <c r="G301" s="1"/>
      <c r="H301" s="1"/>
      <c r="I301" s="1"/>
      <c r="K301" s="1"/>
      <c r="L301" s="1"/>
      <c r="M301" s="1"/>
      <c r="N301" s="1"/>
      <c r="O301" s="1"/>
    </row>
    <row r="302" spans="7:15" x14ac:dyDescent="0.25">
      <c r="G302" s="1"/>
      <c r="H302" s="1"/>
      <c r="I302" s="1"/>
      <c r="K302" s="1"/>
      <c r="L302" s="1"/>
      <c r="M302" s="1"/>
      <c r="N302" s="1"/>
      <c r="O302" s="1"/>
    </row>
    <row r="303" spans="7:15" x14ac:dyDescent="0.25">
      <c r="G303" s="1"/>
      <c r="H303" s="1"/>
      <c r="I303" s="1"/>
      <c r="K303" s="1"/>
      <c r="L303" s="1"/>
      <c r="M303" s="1"/>
      <c r="N303" s="1"/>
      <c r="O303" s="1"/>
    </row>
    <row r="304" spans="7:15" x14ac:dyDescent="0.25">
      <c r="G304" s="1"/>
      <c r="H304" s="1"/>
      <c r="I304" s="1"/>
      <c r="K304" s="1"/>
      <c r="L304" s="1"/>
      <c r="M304" s="1"/>
      <c r="N304" s="1"/>
      <c r="O304" s="1"/>
    </row>
    <row r="305" spans="7:15" x14ac:dyDescent="0.25">
      <c r="G305" s="1"/>
      <c r="H305" s="1"/>
      <c r="I305" s="1"/>
      <c r="K305" s="1"/>
      <c r="L305" s="1"/>
      <c r="M305" s="1"/>
      <c r="N305" s="1"/>
      <c r="O305" s="1"/>
    </row>
    <row r="306" spans="7:15" x14ac:dyDescent="0.25">
      <c r="G306" s="1"/>
      <c r="H306" s="1"/>
      <c r="I306" s="1"/>
      <c r="K306" s="1"/>
      <c r="L306" s="1"/>
      <c r="M306" s="1"/>
      <c r="N306" s="1"/>
      <c r="O306" s="1"/>
    </row>
    <row r="307" spans="7:15" x14ac:dyDescent="0.25">
      <c r="G307" s="1"/>
      <c r="H307" s="1"/>
      <c r="I307" s="1"/>
      <c r="K307" s="1"/>
      <c r="L307" s="1"/>
      <c r="M307" s="1"/>
      <c r="N307" s="1"/>
      <c r="O307" s="1"/>
    </row>
    <row r="308" spans="7:15" x14ac:dyDescent="0.25">
      <c r="G308" s="1"/>
      <c r="H308" s="1"/>
      <c r="I308" s="1"/>
      <c r="K308" s="1"/>
      <c r="L308" s="1"/>
      <c r="M308" s="1"/>
      <c r="N308" s="1"/>
      <c r="O308" s="1"/>
    </row>
    <row r="309" spans="7:15" x14ac:dyDescent="0.25">
      <c r="G309" s="1"/>
      <c r="H309" s="1"/>
      <c r="I309" s="1"/>
      <c r="K309" s="1"/>
      <c r="L309" s="1"/>
      <c r="M309" s="1"/>
      <c r="N309" s="1"/>
      <c r="O309" s="1"/>
    </row>
    <row r="310" spans="7:15" x14ac:dyDescent="0.25">
      <c r="G310" s="1"/>
      <c r="H310" s="1"/>
      <c r="I310" s="1"/>
      <c r="K310" s="1"/>
      <c r="L310" s="1"/>
      <c r="M310" s="1"/>
      <c r="N310" s="1"/>
      <c r="O310" s="1"/>
    </row>
    <row r="311" spans="7:15" x14ac:dyDescent="0.25">
      <c r="G311" s="1"/>
      <c r="H311" s="1"/>
      <c r="I311" s="1"/>
      <c r="K311" s="1"/>
      <c r="L311" s="1"/>
      <c r="M311" s="1"/>
      <c r="N311" s="1"/>
      <c r="O311" s="1"/>
    </row>
    <row r="312" spans="7:15" x14ac:dyDescent="0.25">
      <c r="G312" s="1"/>
      <c r="H312" s="1"/>
      <c r="I312" s="1"/>
      <c r="K312" s="1"/>
      <c r="L312" s="1"/>
      <c r="M312" s="1"/>
      <c r="N312" s="1"/>
      <c r="O312" s="1"/>
    </row>
    <row r="313" spans="7:15" x14ac:dyDescent="0.25">
      <c r="G313" s="1"/>
      <c r="H313" s="1"/>
      <c r="I313" s="1"/>
      <c r="K313" s="1"/>
      <c r="L313" s="1"/>
      <c r="M313" s="1"/>
      <c r="N313" s="1"/>
      <c r="O313" s="1"/>
    </row>
    <row r="314" spans="7:15" x14ac:dyDescent="0.25">
      <c r="G314" s="1"/>
      <c r="H314" s="1"/>
      <c r="I314" s="1"/>
      <c r="K314" s="1"/>
      <c r="L314" s="1"/>
      <c r="M314" s="1"/>
      <c r="N314" s="1"/>
      <c r="O314" s="1"/>
    </row>
    <row r="315" spans="7:15" x14ac:dyDescent="0.25">
      <c r="G315" s="1"/>
      <c r="H315" s="1"/>
      <c r="I315" s="1"/>
      <c r="K315" s="1"/>
      <c r="L315" s="1"/>
      <c r="M315" s="1"/>
      <c r="N315" s="1"/>
      <c r="O315" s="1"/>
    </row>
    <row r="316" spans="7:15" x14ac:dyDescent="0.25">
      <c r="G316" s="1"/>
      <c r="H316" s="1"/>
      <c r="I316" s="1"/>
      <c r="K316" s="1"/>
      <c r="L316" s="1"/>
      <c r="M316" s="1"/>
      <c r="N316" s="1"/>
      <c r="O316" s="1"/>
    </row>
    <row r="317" spans="7:15" x14ac:dyDescent="0.25">
      <c r="G317" s="1"/>
      <c r="H317" s="1"/>
      <c r="I317" s="1"/>
      <c r="K317" s="1"/>
      <c r="L317" s="1"/>
      <c r="M317" s="1"/>
      <c r="N317" s="1"/>
      <c r="O317" s="1"/>
    </row>
    <row r="318" spans="7:15" x14ac:dyDescent="0.25">
      <c r="G318" s="1"/>
      <c r="H318" s="1"/>
      <c r="I318" s="1"/>
      <c r="K318" s="1"/>
      <c r="L318" s="1"/>
      <c r="M318" s="1"/>
      <c r="N318" s="1"/>
      <c r="O318" s="1"/>
    </row>
    <row r="319" spans="7:15" x14ac:dyDescent="0.25">
      <c r="G319" s="1"/>
      <c r="H319" s="1"/>
      <c r="I319" s="1"/>
      <c r="K319" s="1"/>
      <c r="L319" s="1"/>
      <c r="M319" s="1"/>
      <c r="N319" s="1"/>
      <c r="O319" s="1"/>
    </row>
    <row r="320" spans="7:15" x14ac:dyDescent="0.25">
      <c r="G320" s="1"/>
      <c r="H320" s="1"/>
      <c r="I320" s="1"/>
      <c r="K320" s="1"/>
      <c r="L320" s="1"/>
      <c r="M320" s="1"/>
      <c r="N320" s="1"/>
      <c r="O320" s="1"/>
    </row>
    <row r="321" spans="7:15" x14ac:dyDescent="0.25">
      <c r="G321" s="1"/>
      <c r="H321" s="1"/>
      <c r="I321" s="1"/>
      <c r="K321" s="1"/>
      <c r="L321" s="1"/>
      <c r="M321" s="1"/>
      <c r="N321" s="1"/>
      <c r="O321" s="1"/>
    </row>
    <row r="322" spans="7:15" x14ac:dyDescent="0.25">
      <c r="G322" s="1"/>
      <c r="H322" s="1"/>
      <c r="I322" s="1"/>
      <c r="K322" s="1"/>
      <c r="L322" s="1"/>
      <c r="M322" s="1"/>
      <c r="N322" s="1"/>
      <c r="O322" s="1"/>
    </row>
    <row r="323" spans="7:15" x14ac:dyDescent="0.25">
      <c r="G323" s="1"/>
      <c r="H323" s="1"/>
      <c r="I323" s="1"/>
      <c r="K323" s="1"/>
      <c r="L323" s="1"/>
      <c r="M323" s="1"/>
      <c r="N323" s="1"/>
      <c r="O323" s="1"/>
    </row>
    <row r="324" spans="7:15" x14ac:dyDescent="0.25">
      <c r="G324" s="1"/>
      <c r="H324" s="1"/>
      <c r="I324" s="1"/>
      <c r="K324" s="1"/>
      <c r="L324" s="1"/>
      <c r="M324" s="1"/>
      <c r="N324" s="1"/>
      <c r="O324" s="1"/>
    </row>
    <row r="325" spans="7:15" x14ac:dyDescent="0.25">
      <c r="G325" s="1"/>
      <c r="H325" s="1"/>
      <c r="I325" s="1"/>
      <c r="K325" s="1"/>
      <c r="L325" s="1"/>
      <c r="M325" s="1"/>
      <c r="N325" s="1"/>
      <c r="O325" s="1"/>
    </row>
    <row r="326" spans="7:15" x14ac:dyDescent="0.25">
      <c r="G326" s="1"/>
      <c r="H326" s="1"/>
      <c r="I326" s="1"/>
      <c r="K326" s="1"/>
      <c r="L326" s="1"/>
      <c r="M326" s="1"/>
      <c r="N326" s="1"/>
      <c r="O326" s="1"/>
    </row>
    <row r="327" spans="7:15" x14ac:dyDescent="0.25">
      <c r="G327" s="1"/>
      <c r="H327" s="1"/>
      <c r="I327" s="1"/>
      <c r="K327" s="1"/>
      <c r="L327" s="1"/>
      <c r="M327" s="1"/>
      <c r="N327" s="1"/>
      <c r="O327" s="1"/>
    </row>
    <row r="328" spans="7:15" x14ac:dyDescent="0.25">
      <c r="G328" s="1"/>
      <c r="H328" s="1"/>
      <c r="I328" s="1"/>
      <c r="K328" s="1"/>
      <c r="L328" s="1"/>
      <c r="M328" s="1"/>
      <c r="N328" s="1"/>
      <c r="O328" s="1"/>
    </row>
    <row r="329" spans="7:15" x14ac:dyDescent="0.25">
      <c r="G329" s="1"/>
      <c r="H329" s="1"/>
      <c r="I329" s="1"/>
      <c r="K329" s="1"/>
      <c r="L329" s="1"/>
      <c r="M329" s="1"/>
      <c r="N329" s="1"/>
      <c r="O329" s="1"/>
    </row>
    <row r="330" spans="7:15" x14ac:dyDescent="0.25">
      <c r="G330" s="1"/>
      <c r="H330" s="1"/>
      <c r="I330" s="1"/>
      <c r="K330" s="1"/>
      <c r="L330" s="1"/>
      <c r="M330" s="1"/>
      <c r="N330" s="1"/>
      <c r="O330" s="1"/>
    </row>
    <row r="331" spans="7:15" x14ac:dyDescent="0.25">
      <c r="G331" s="1"/>
      <c r="H331" s="1"/>
      <c r="I331" s="1"/>
      <c r="K331" s="1"/>
      <c r="L331" s="1"/>
      <c r="M331" s="1"/>
      <c r="N331" s="1"/>
      <c r="O331" s="1"/>
    </row>
    <row r="332" spans="7:15" x14ac:dyDescent="0.25">
      <c r="G332" s="1"/>
      <c r="H332" s="1"/>
      <c r="I332" s="1"/>
      <c r="K332" s="1"/>
      <c r="L332" s="1"/>
      <c r="M332" s="1"/>
      <c r="N332" s="1"/>
      <c r="O332" s="1"/>
    </row>
    <row r="333" spans="7:15" x14ac:dyDescent="0.25">
      <c r="G333" s="1"/>
      <c r="H333" s="1"/>
      <c r="I333" s="1"/>
      <c r="K333" s="1"/>
      <c r="L333" s="1"/>
      <c r="M333" s="1"/>
      <c r="N333" s="1"/>
      <c r="O333" s="1"/>
    </row>
    <row r="334" spans="7:15" x14ac:dyDescent="0.25">
      <c r="G334" s="1"/>
      <c r="H334" s="1"/>
      <c r="I334" s="1"/>
      <c r="K334" s="1"/>
      <c r="L334" s="1"/>
      <c r="M334" s="1"/>
      <c r="N334" s="1"/>
      <c r="O334" s="1"/>
    </row>
    <row r="335" spans="7:15" x14ac:dyDescent="0.25">
      <c r="G335" s="1"/>
      <c r="H335" s="1"/>
      <c r="I335" s="1"/>
      <c r="K335" s="1"/>
      <c r="L335" s="1"/>
      <c r="M335" s="1"/>
      <c r="N335" s="1"/>
      <c r="O335" s="1"/>
    </row>
    <row r="336" spans="7:15" x14ac:dyDescent="0.25">
      <c r="G336" s="1"/>
      <c r="H336" s="1"/>
      <c r="I336" s="1"/>
      <c r="K336" s="1"/>
      <c r="L336" s="1"/>
      <c r="M336" s="1"/>
      <c r="N336" s="1"/>
      <c r="O336" s="1"/>
    </row>
    <row r="337" spans="7:15" x14ac:dyDescent="0.25">
      <c r="G337" s="1"/>
      <c r="H337" s="1"/>
      <c r="I337" s="1"/>
      <c r="K337" s="1"/>
      <c r="L337" s="1"/>
      <c r="M337" s="1"/>
      <c r="N337" s="1"/>
      <c r="O337" s="1"/>
    </row>
    <row r="338" spans="7:15" x14ac:dyDescent="0.25">
      <c r="G338" s="1"/>
      <c r="H338" s="1"/>
      <c r="I338" s="1"/>
      <c r="K338" s="1"/>
      <c r="L338" s="1"/>
      <c r="M338" s="1"/>
      <c r="N338" s="1"/>
      <c r="O338" s="1"/>
    </row>
    <row r="339" spans="7:15" x14ac:dyDescent="0.25">
      <c r="G339" s="1"/>
      <c r="H339" s="1"/>
      <c r="I339" s="1"/>
      <c r="K339" s="1"/>
      <c r="L339" s="1"/>
      <c r="M339" s="1"/>
      <c r="N339" s="1"/>
      <c r="O339" s="1"/>
    </row>
    <row r="340" spans="7:15" x14ac:dyDescent="0.25">
      <c r="G340" s="1"/>
      <c r="H340" s="1"/>
      <c r="I340" s="1"/>
      <c r="K340" s="1"/>
      <c r="L340" s="1"/>
      <c r="M340" s="1"/>
      <c r="N340" s="1"/>
      <c r="O340" s="1"/>
    </row>
    <row r="341" spans="7:15" x14ac:dyDescent="0.25">
      <c r="G341" s="1"/>
      <c r="H341" s="1"/>
      <c r="I341" s="1"/>
      <c r="K341" s="1"/>
      <c r="L341" s="1"/>
      <c r="M341" s="1"/>
      <c r="N341" s="1"/>
      <c r="O341" s="1"/>
    </row>
    <row r="342" spans="7:15" x14ac:dyDescent="0.25">
      <c r="G342" s="1"/>
      <c r="H342" s="1"/>
      <c r="I342" s="1"/>
      <c r="K342" s="1"/>
      <c r="L342" s="1"/>
      <c r="M342" s="1"/>
      <c r="N342" s="1"/>
      <c r="O342" s="1"/>
    </row>
    <row r="343" spans="7:15" x14ac:dyDescent="0.25">
      <c r="G343" s="1"/>
      <c r="H343" s="1"/>
      <c r="I343" s="1"/>
      <c r="K343" s="1"/>
      <c r="L343" s="1"/>
      <c r="M343" s="1"/>
      <c r="N343" s="1"/>
      <c r="O343" s="1"/>
    </row>
    <row r="344" spans="7:15" x14ac:dyDescent="0.25">
      <c r="G344" s="1"/>
      <c r="H344" s="1"/>
      <c r="I344" s="1"/>
      <c r="K344" s="1"/>
      <c r="L344" s="1"/>
      <c r="M344" s="1"/>
      <c r="N344" s="1"/>
      <c r="O344" s="1"/>
    </row>
    <row r="345" spans="7:15" x14ac:dyDescent="0.25">
      <c r="G345" s="1"/>
      <c r="H345" s="1"/>
      <c r="I345" s="1"/>
      <c r="K345" s="1"/>
      <c r="L345" s="1"/>
      <c r="M345" s="1"/>
      <c r="N345" s="1"/>
      <c r="O345" s="1"/>
    </row>
    <row r="346" spans="7:15" x14ac:dyDescent="0.25">
      <c r="G346" s="1"/>
      <c r="H346" s="1"/>
      <c r="I346" s="1"/>
      <c r="K346" s="1"/>
      <c r="L346" s="1"/>
      <c r="M346" s="1"/>
      <c r="N346" s="1"/>
      <c r="O346" s="1"/>
    </row>
    <row r="347" spans="7:15" x14ac:dyDescent="0.25">
      <c r="G347" s="1"/>
      <c r="H347" s="1"/>
      <c r="I347" s="1"/>
      <c r="K347" s="1"/>
      <c r="L347" s="1"/>
      <c r="M347" s="1"/>
      <c r="N347" s="1"/>
      <c r="O347" s="1"/>
    </row>
    <row r="348" spans="7:15" x14ac:dyDescent="0.25">
      <c r="G348" s="1"/>
      <c r="H348" s="1"/>
      <c r="I348" s="1"/>
      <c r="K348" s="1"/>
      <c r="L348" s="1"/>
      <c r="M348" s="1"/>
      <c r="N348" s="1"/>
      <c r="O348" s="1"/>
    </row>
    <row r="349" spans="7:15" x14ac:dyDescent="0.25">
      <c r="G349" s="1"/>
      <c r="H349" s="1"/>
      <c r="I349" s="1"/>
      <c r="K349" s="1"/>
      <c r="L349" s="1"/>
      <c r="M349" s="1"/>
      <c r="N349" s="1"/>
      <c r="O349" s="1"/>
    </row>
    <row r="350" spans="7:15" x14ac:dyDescent="0.25">
      <c r="G350" s="1"/>
      <c r="H350" s="1"/>
      <c r="I350" s="1"/>
      <c r="K350" s="1"/>
      <c r="L350" s="1"/>
      <c r="M350" s="1"/>
      <c r="N350" s="1"/>
      <c r="O350" s="1"/>
    </row>
    <row r="351" spans="7:15" x14ac:dyDescent="0.25">
      <c r="G351" s="1"/>
      <c r="H351" s="1"/>
      <c r="I351" s="1"/>
      <c r="K351" s="1"/>
      <c r="L351" s="1"/>
      <c r="M351" s="1"/>
      <c r="N351" s="1"/>
      <c r="O351" s="1"/>
    </row>
    <row r="352" spans="7:15" x14ac:dyDescent="0.25">
      <c r="G352" s="1"/>
      <c r="H352" s="1"/>
      <c r="I352" s="1"/>
      <c r="K352" s="1"/>
      <c r="L352" s="1"/>
      <c r="M352" s="1"/>
      <c r="N352" s="1"/>
      <c r="O352" s="1"/>
    </row>
    <row r="353" spans="7:15" x14ac:dyDescent="0.25">
      <c r="G353" s="1"/>
      <c r="H353" s="1"/>
      <c r="I353" s="1"/>
      <c r="K353" s="1"/>
      <c r="L353" s="1"/>
      <c r="M353" s="1"/>
      <c r="N353" s="1"/>
      <c r="O353" s="1"/>
    </row>
    <row r="354" spans="7:15" x14ac:dyDescent="0.25">
      <c r="G354" s="1"/>
      <c r="H354" s="1"/>
      <c r="I354" s="1"/>
      <c r="K354" s="1"/>
      <c r="L354" s="1"/>
      <c r="M354" s="1"/>
      <c r="N354" s="1"/>
      <c r="O354" s="1"/>
    </row>
    <row r="355" spans="7:15" x14ac:dyDescent="0.25">
      <c r="G355" s="1"/>
      <c r="H355" s="1"/>
      <c r="I355" s="1"/>
      <c r="K355" s="1"/>
      <c r="L355" s="1"/>
      <c r="M355" s="1"/>
      <c r="N355" s="1"/>
      <c r="O355" s="1"/>
    </row>
    <row r="356" spans="7:15" x14ac:dyDescent="0.25">
      <c r="G356" s="1"/>
      <c r="H356" s="1"/>
      <c r="I356" s="1"/>
      <c r="K356" s="1"/>
      <c r="L356" s="1"/>
      <c r="M356" s="1"/>
      <c r="N356" s="1"/>
      <c r="O356" s="1"/>
    </row>
    <row r="357" spans="7:15" x14ac:dyDescent="0.25">
      <c r="G357" s="1"/>
      <c r="H357" s="1"/>
      <c r="I357" s="1"/>
      <c r="K357" s="1"/>
      <c r="L357" s="1"/>
      <c r="M357" s="1"/>
      <c r="N357" s="1"/>
      <c r="O357" s="1"/>
    </row>
    <row r="358" spans="7:15" x14ac:dyDescent="0.25">
      <c r="G358" s="1"/>
      <c r="H358" s="1"/>
      <c r="I358" s="1"/>
      <c r="K358" s="1"/>
      <c r="L358" s="1"/>
      <c r="M358" s="1"/>
      <c r="N358" s="1"/>
      <c r="O358" s="1"/>
    </row>
    <row r="359" spans="7:15" x14ac:dyDescent="0.25">
      <c r="G359" s="1"/>
      <c r="H359" s="1"/>
      <c r="I359" s="1"/>
      <c r="K359" s="1"/>
      <c r="L359" s="1"/>
      <c r="M359" s="1"/>
      <c r="N359" s="1"/>
      <c r="O359" s="1"/>
    </row>
    <row r="360" spans="7:15" x14ac:dyDescent="0.25">
      <c r="G360" s="1"/>
      <c r="H360" s="1"/>
      <c r="I360" s="1"/>
      <c r="K360" s="1"/>
      <c r="L360" s="1"/>
      <c r="M360" s="1"/>
      <c r="N360" s="1"/>
      <c r="O360" s="1"/>
    </row>
    <row r="361" spans="7:15" x14ac:dyDescent="0.25">
      <c r="G361" s="1"/>
      <c r="H361" s="1"/>
      <c r="I361" s="1"/>
      <c r="K361" s="1"/>
      <c r="L361" s="1"/>
      <c r="M361" s="1"/>
      <c r="N361" s="1"/>
      <c r="O361" s="1"/>
    </row>
    <row r="362" spans="7:15" x14ac:dyDescent="0.25">
      <c r="G362" s="1"/>
      <c r="H362" s="1"/>
      <c r="I362" s="1"/>
      <c r="K362" s="1"/>
      <c r="L362" s="1"/>
      <c r="M362" s="1"/>
      <c r="N362" s="1"/>
      <c r="O362" s="1"/>
    </row>
    <row r="363" spans="7:15" x14ac:dyDescent="0.25">
      <c r="G363" s="1"/>
      <c r="H363" s="1"/>
      <c r="I363" s="1"/>
      <c r="K363" s="1"/>
      <c r="L363" s="1"/>
      <c r="M363" s="1"/>
      <c r="N363" s="1"/>
      <c r="O363" s="1"/>
    </row>
    <row r="364" spans="7:15" x14ac:dyDescent="0.25">
      <c r="G364" s="1"/>
      <c r="H364" s="1"/>
      <c r="I364" s="1"/>
      <c r="K364" s="1"/>
      <c r="L364" s="1"/>
      <c r="M364" s="1"/>
      <c r="N364" s="1"/>
      <c r="O364" s="1"/>
    </row>
    <row r="365" spans="7:15" x14ac:dyDescent="0.25">
      <c r="G365" s="1"/>
      <c r="H365" s="1"/>
      <c r="I365" s="1"/>
      <c r="K365" s="1"/>
      <c r="L365" s="1"/>
      <c r="M365" s="1"/>
      <c r="N365" s="1"/>
      <c r="O365" s="1"/>
    </row>
    <row r="366" spans="7:15" x14ac:dyDescent="0.25">
      <c r="G366" s="1"/>
      <c r="H366" s="1"/>
      <c r="I366" s="1"/>
      <c r="K366" s="1"/>
      <c r="L366" s="1"/>
      <c r="M366" s="1"/>
      <c r="N366" s="1"/>
      <c r="O366" s="1"/>
    </row>
    <row r="367" spans="7:15" x14ac:dyDescent="0.25">
      <c r="G367" s="1"/>
      <c r="H367" s="1"/>
      <c r="I367" s="1"/>
      <c r="K367" s="1"/>
      <c r="L367" s="1"/>
      <c r="M367" s="1"/>
      <c r="N367" s="1"/>
      <c r="O367" s="1"/>
    </row>
    <row r="368" spans="7:15" x14ac:dyDescent="0.25">
      <c r="G368" s="1"/>
      <c r="H368" s="1"/>
      <c r="I368" s="1"/>
      <c r="K368" s="1"/>
      <c r="L368" s="1"/>
      <c r="M368" s="1"/>
      <c r="N368" s="1"/>
      <c r="O368" s="1"/>
    </row>
    <row r="369" spans="7:15" x14ac:dyDescent="0.25">
      <c r="G369" s="1"/>
      <c r="H369" s="1"/>
      <c r="I369" s="1"/>
      <c r="K369" s="1"/>
      <c r="L369" s="1"/>
      <c r="M369" s="1"/>
      <c r="N369" s="1"/>
      <c r="O369" s="1"/>
    </row>
    <row r="370" spans="7:15" x14ac:dyDescent="0.25">
      <c r="G370" s="1"/>
      <c r="H370" s="1"/>
      <c r="I370" s="1"/>
      <c r="K370" s="1"/>
      <c r="L370" s="1"/>
      <c r="M370" s="1"/>
      <c r="N370" s="1"/>
      <c r="O370" s="1"/>
    </row>
    <row r="371" spans="7:15" x14ac:dyDescent="0.25">
      <c r="G371" s="1"/>
      <c r="H371" s="1"/>
      <c r="I371" s="1"/>
      <c r="K371" s="1"/>
      <c r="L371" s="1"/>
      <c r="M371" s="1"/>
      <c r="N371" s="1"/>
      <c r="O371" s="1"/>
    </row>
    <row r="372" spans="7:15" x14ac:dyDescent="0.25">
      <c r="G372" s="1"/>
      <c r="H372" s="1"/>
      <c r="I372" s="1"/>
      <c r="K372" s="1"/>
      <c r="L372" s="1"/>
      <c r="M372" s="1"/>
      <c r="N372" s="1"/>
      <c r="O372" s="1"/>
    </row>
    <row r="373" spans="7:15" x14ac:dyDescent="0.25">
      <c r="G373" s="1"/>
      <c r="H373" s="1"/>
      <c r="I373" s="1"/>
      <c r="K373" s="1"/>
      <c r="L373" s="1"/>
      <c r="M373" s="1"/>
      <c r="N373" s="1"/>
      <c r="O373" s="1"/>
    </row>
    <row r="374" spans="7:15" x14ac:dyDescent="0.25">
      <c r="G374" s="1"/>
      <c r="H374" s="1"/>
      <c r="I374" s="1"/>
      <c r="K374" s="1"/>
      <c r="L374" s="1"/>
      <c r="M374" s="1"/>
      <c r="N374" s="1"/>
      <c r="O374" s="1"/>
    </row>
  </sheetData>
  <mergeCells count="14">
    <mergeCell ref="A7:A8"/>
    <mergeCell ref="D4:E4"/>
    <mergeCell ref="B6:C6"/>
    <mergeCell ref="B4:C5"/>
    <mergeCell ref="B7:C8"/>
    <mergeCell ref="B1:I1"/>
    <mergeCell ref="H10:I12"/>
    <mergeCell ref="G10:G12"/>
    <mergeCell ref="L2:N2"/>
    <mergeCell ref="L4:N5"/>
    <mergeCell ref="L6:N8"/>
    <mergeCell ref="K6:K8"/>
    <mergeCell ref="K4:K5"/>
    <mergeCell ref="G3:I3"/>
  </mergeCells>
  <pageMargins left="0.7" right="0.7" top="0.75" bottom="0.75" header="0.3" footer="0.3"/>
  <pageSetup orientation="portrait" horizontalDpi="0" verticalDpi="0"/>
  <drawing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Sheet1!$A$2:$A$17</xm:f>
          </x14:formula1>
          <xm:sqref>C14</xm:sqref>
        </x14:dataValidation>
        <x14:dataValidation type="list" allowBlank="1" showInputMessage="1" showErrorMessage="1">
          <x14:formula1>
            <xm:f>Sheet1!$C$2:$C$4</xm:f>
          </x14:formula1>
          <xm:sqref>L14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46"/>
  <sheetViews>
    <sheetView topLeftCell="H1" workbookViewId="0">
      <pane ySplit="15" topLeftCell="A16" activePane="bottomLeft" state="frozen"/>
      <selection pane="bottomLeft" activeCell="I21" sqref="I21"/>
    </sheetView>
  </sheetViews>
  <sheetFormatPr baseColWidth="10" defaultRowHeight="15" x14ac:dyDescent="0.25"/>
  <cols>
    <col min="2" max="2" width="16.1640625" customWidth="1"/>
    <col min="3" max="4" width="29.33203125" customWidth="1"/>
    <col min="5" max="5" width="9.33203125" customWidth="1"/>
    <col min="6" max="6" width="14.5" customWidth="1"/>
    <col min="7" max="7" width="7.1640625" customWidth="1"/>
    <col min="8" max="8" width="3.83203125" style="1" customWidth="1"/>
    <col min="9" max="9" width="14.83203125" customWidth="1"/>
    <col min="10" max="10" width="17.5" customWidth="1"/>
    <col min="11" max="11" width="8.33203125" customWidth="1"/>
    <col min="12" max="12" width="3.83203125" style="1" customWidth="1"/>
    <col min="13" max="13" width="13" customWidth="1"/>
    <col min="14" max="14" width="18.33203125" customWidth="1"/>
    <col min="15" max="15" width="10.33203125" customWidth="1"/>
    <col min="16" max="39" width="10.83203125" style="1"/>
  </cols>
  <sheetData>
    <row r="1" spans="1:39" s="1" customFormat="1" ht="16" customHeight="1" x14ac:dyDescent="0.25">
      <c r="A1" s="40"/>
      <c r="B1" s="96" t="s">
        <v>145</v>
      </c>
      <c r="C1" s="96"/>
      <c r="D1" s="96"/>
      <c r="E1" s="96"/>
      <c r="F1" s="96"/>
      <c r="G1" s="96"/>
      <c r="H1" s="96"/>
      <c r="I1" s="96"/>
    </row>
    <row r="2" spans="1:39" ht="18" thickBot="1" x14ac:dyDescent="0.3">
      <c r="A2" s="14" t="s">
        <v>39</v>
      </c>
      <c r="B2" s="14" t="s">
        <v>12</v>
      </c>
      <c r="C2" s="16"/>
      <c r="D2" s="16"/>
      <c r="E2" s="16"/>
      <c r="F2" s="16"/>
      <c r="G2" s="15"/>
      <c r="I2" s="12" t="s">
        <v>40</v>
      </c>
      <c r="J2" s="12" t="s">
        <v>85</v>
      </c>
      <c r="K2" s="12"/>
      <c r="M2" s="113" t="s">
        <v>31</v>
      </c>
      <c r="N2" s="113"/>
      <c r="O2" s="113"/>
      <c r="P2" s="113"/>
    </row>
    <row r="3" spans="1:39" ht="16" customHeight="1" x14ac:dyDescent="0.25">
      <c r="A3" s="1"/>
      <c r="B3" s="1"/>
      <c r="C3" s="1"/>
      <c r="D3" s="1"/>
      <c r="E3" s="1"/>
      <c r="F3" s="1"/>
      <c r="G3" s="1"/>
      <c r="I3" s="118" t="s">
        <v>36</v>
      </c>
      <c r="J3" s="118"/>
      <c r="K3" s="118"/>
      <c r="M3" s="74"/>
      <c r="N3" s="74"/>
      <c r="O3" s="70"/>
      <c r="P3" s="70"/>
    </row>
    <row r="4" spans="1:39" ht="16" customHeight="1" x14ac:dyDescent="0.25">
      <c r="A4" s="17" t="s">
        <v>146</v>
      </c>
      <c r="B4" s="149" t="s">
        <v>140</v>
      </c>
      <c r="C4" s="149"/>
      <c r="D4" s="149"/>
      <c r="E4" s="157"/>
      <c r="F4" s="158" t="s">
        <v>13</v>
      </c>
      <c r="G4" s="159"/>
      <c r="I4" s="172" t="s">
        <v>11</v>
      </c>
      <c r="J4" s="10"/>
      <c r="K4" s="173">
        <f>IFERROR(AVERAGEIF(PKPT[F],"&lt;&gt;"),"")</f>
        <v>0.456250240987083</v>
      </c>
      <c r="M4" s="103" t="s">
        <v>149</v>
      </c>
      <c r="N4" s="98" t="s">
        <v>156</v>
      </c>
      <c r="O4" s="98"/>
      <c r="P4" s="98"/>
    </row>
    <row r="5" spans="1:39" ht="17" customHeight="1" x14ac:dyDescent="0.25">
      <c r="A5" s="17" t="s">
        <v>148</v>
      </c>
      <c r="B5" s="150" t="s">
        <v>34</v>
      </c>
      <c r="C5" s="149"/>
      <c r="D5" s="149"/>
      <c r="E5" s="160" t="s">
        <v>0</v>
      </c>
      <c r="F5" s="160"/>
      <c r="G5" s="156">
        <f>IFERROR(AVERAGE(PKPT[E]),"")</f>
        <v>4.5580586080586009E-2</v>
      </c>
      <c r="I5" s="172" t="s">
        <v>30</v>
      </c>
      <c r="J5" s="10"/>
      <c r="K5" s="174">
        <f>IFERROR((COUNTIF(PKPT[F],"&lt;&gt;"))-((COUNTIF(PKPT[F],"*"))),"")</f>
        <v>19</v>
      </c>
      <c r="M5" s="105"/>
      <c r="N5" s="114"/>
      <c r="O5" s="114"/>
      <c r="P5" s="114"/>
    </row>
    <row r="6" spans="1:39" ht="16" customHeight="1" x14ac:dyDescent="0.25">
      <c r="A6" s="154" t="s">
        <v>147</v>
      </c>
      <c r="B6" s="151" t="s">
        <v>122</v>
      </c>
      <c r="C6" s="151"/>
      <c r="D6" s="151"/>
      <c r="E6" s="160" t="s">
        <v>9</v>
      </c>
      <c r="F6" s="160"/>
      <c r="G6" s="19">
        <f>IFERROR(STDEV(PKPT[E]),"")</f>
        <v>1.8536275280733878</v>
      </c>
      <c r="I6" s="172" t="s">
        <v>9</v>
      </c>
      <c r="J6" s="10"/>
      <c r="K6" s="173">
        <f>IFERROR(STDEV(PKPT[F]),"")</f>
        <v>0.25776069528511703</v>
      </c>
      <c r="M6" s="103" t="s">
        <v>150</v>
      </c>
      <c r="N6" s="100" t="s">
        <v>38</v>
      </c>
      <c r="O6" s="100"/>
      <c r="P6" s="100"/>
    </row>
    <row r="7" spans="1:39" ht="16" customHeight="1" x14ac:dyDescent="0.25">
      <c r="A7" s="155"/>
      <c r="B7" s="152"/>
      <c r="C7" s="152"/>
      <c r="D7" s="152"/>
      <c r="E7" s="160" t="s">
        <v>6</v>
      </c>
      <c r="F7" s="160"/>
      <c r="G7" s="19">
        <f>IFERROR((G6/G5),"")</f>
        <v>40.667040234984988</v>
      </c>
      <c r="I7" s="172" t="s">
        <v>10</v>
      </c>
      <c r="J7" s="10"/>
      <c r="K7" s="173">
        <f>K6/(SQRT(K5))</f>
        <v>5.9134359071821366E-2</v>
      </c>
      <c r="M7" s="104"/>
      <c r="N7" s="101"/>
      <c r="O7" s="101"/>
      <c r="P7" s="101"/>
    </row>
    <row r="8" spans="1:39" ht="16" customHeight="1" x14ac:dyDescent="0.25">
      <c r="A8" s="154" t="s">
        <v>151</v>
      </c>
      <c r="B8" s="151" t="s">
        <v>141</v>
      </c>
      <c r="C8" s="151"/>
      <c r="D8" s="151"/>
      <c r="E8" s="160" t="s">
        <v>1</v>
      </c>
      <c r="F8" s="160"/>
      <c r="G8" s="19">
        <f>IFERROR(QUARTILE(PKPT[E],3),"")</f>
        <v>0.63982142857142854</v>
      </c>
      <c r="I8" s="172" t="s">
        <v>8</v>
      </c>
      <c r="J8" s="10"/>
      <c r="K8" s="175">
        <f>1.65*(K7/K4)</f>
        <v>0.21385565135793019</v>
      </c>
      <c r="M8" s="105"/>
      <c r="N8" s="101"/>
      <c r="O8" s="101"/>
      <c r="P8" s="101"/>
    </row>
    <row r="9" spans="1:39" s="32" customFormat="1" ht="16" customHeight="1" x14ac:dyDescent="0.25">
      <c r="A9" s="155"/>
      <c r="B9" s="152"/>
      <c r="C9" s="152"/>
      <c r="D9" s="152"/>
      <c r="E9" s="160" t="s">
        <v>2</v>
      </c>
      <c r="F9" s="160"/>
      <c r="G9" s="19">
        <f>IFERROR(QUARTILE(PKPT[E],1),"")</f>
        <v>0.23585164835164824</v>
      </c>
      <c r="H9" s="31"/>
      <c r="I9" s="172" t="s">
        <v>26</v>
      </c>
      <c r="J9" s="10"/>
      <c r="K9" s="221" t="str">
        <f>IF(K8&lt;=0.3,"YES","NO")</f>
        <v>YES</v>
      </c>
      <c r="L9" s="31"/>
      <c r="M9" s="73"/>
      <c r="N9" s="164"/>
      <c r="O9" s="164"/>
      <c r="P9" s="164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</row>
    <row r="10" spans="1:39" s="32" customFormat="1" ht="16" x14ac:dyDescent="0.25">
      <c r="A10" s="31"/>
      <c r="B10" s="31"/>
      <c r="C10" s="31"/>
      <c r="D10" s="31"/>
      <c r="E10" s="160" t="s">
        <v>3</v>
      </c>
      <c r="F10" s="160"/>
      <c r="G10" s="19">
        <f>IFERROR((G8-G9),"")</f>
        <v>0.40396978021978031</v>
      </c>
      <c r="H10" s="31"/>
      <c r="I10" s="176" t="s">
        <v>120</v>
      </c>
      <c r="J10" s="169" t="str">
        <f>IF(K8&lt;=0.3, "Use mean value","Use lower bound 
or 
Conduct more test")</f>
        <v>Use mean value</v>
      </c>
      <c r="K10" s="177"/>
      <c r="L10" s="31"/>
      <c r="M10" s="62"/>
      <c r="N10" s="62"/>
      <c r="O10" s="165"/>
      <c r="P10" s="165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</row>
    <row r="11" spans="1:39" ht="17" thickBot="1" x14ac:dyDescent="0.3">
      <c r="A11" s="33"/>
      <c r="B11" s="38"/>
      <c r="C11" s="92"/>
      <c r="D11" s="92"/>
      <c r="E11" s="161" t="s">
        <v>4</v>
      </c>
      <c r="F11" s="161"/>
      <c r="G11" s="30">
        <f>IFERROR(G8+(1.5*G10),"")</f>
        <v>1.2457760989010991</v>
      </c>
      <c r="I11" s="178"/>
      <c r="J11" s="170"/>
      <c r="K11" s="179"/>
      <c r="M11" s="11"/>
      <c r="N11" s="11"/>
      <c r="O11" s="6"/>
      <c r="P11" s="6"/>
    </row>
    <row r="12" spans="1:39" ht="16" x14ac:dyDescent="0.25">
      <c r="A12" s="6"/>
      <c r="B12" s="34"/>
      <c r="C12" s="34"/>
      <c r="D12" s="34"/>
      <c r="E12" s="160" t="s">
        <v>5</v>
      </c>
      <c r="F12" s="160"/>
      <c r="G12" s="19">
        <f>IFERROR(G9-(1.5*G10),"")</f>
        <v>-0.3701030219780222</v>
      </c>
      <c r="I12" s="180"/>
      <c r="J12" s="171"/>
      <c r="K12" s="181"/>
      <c r="M12" s="2"/>
      <c r="N12" s="6"/>
      <c r="O12" s="129" t="s">
        <v>37</v>
      </c>
      <c r="P12" s="130" t="s">
        <v>139</v>
      </c>
    </row>
    <row r="13" spans="1:39" ht="17" thickBot="1" x14ac:dyDescent="0.3">
      <c r="A13" s="11"/>
      <c r="B13" s="11"/>
      <c r="C13" s="39"/>
      <c r="D13" s="11"/>
      <c r="E13" s="193" t="s">
        <v>42</v>
      </c>
      <c r="F13" s="162" t="s">
        <v>138</v>
      </c>
      <c r="G13" s="1"/>
      <c r="I13" s="172" t="s">
        <v>33</v>
      </c>
      <c r="J13" s="10" t="s">
        <v>20</v>
      </c>
      <c r="K13" s="173">
        <f>K4</f>
        <v>0.456250240987083</v>
      </c>
      <c r="M13" s="76">
        <v>5</v>
      </c>
      <c r="N13" s="168" t="s">
        <v>33</v>
      </c>
      <c r="O13" s="131">
        <f>IFERROR(IF(N13="Mean value",K13*M13*365/1000,IF(N13="Lower bound",K14*M13*365/1000,"")),"")</f>
        <v>0.83265668980142649</v>
      </c>
      <c r="P13" s="132" t="s">
        <v>32</v>
      </c>
    </row>
    <row r="14" spans="1:39" ht="16" x14ac:dyDescent="0.25">
      <c r="A14" s="5"/>
      <c r="B14" s="5"/>
      <c r="C14" s="50" t="s">
        <v>123</v>
      </c>
      <c r="D14" s="50" t="s">
        <v>123</v>
      </c>
      <c r="E14" s="193"/>
      <c r="F14" s="163"/>
      <c r="G14" s="1"/>
      <c r="I14" s="172" t="s">
        <v>29</v>
      </c>
      <c r="J14" s="10" t="s">
        <v>20</v>
      </c>
      <c r="K14" s="173" t="str">
        <f>IF(K9="Yes","",K13-1.28*STDEV(PKPT[F])/SQRT(K5))</f>
        <v/>
      </c>
      <c r="M14" s="1"/>
      <c r="N14" s="1"/>
      <c r="O14" s="1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</row>
    <row r="15" spans="1:39" ht="16" hidden="1" x14ac:dyDescent="0.25">
      <c r="A15" s="65" t="s">
        <v>21</v>
      </c>
      <c r="B15" s="65" t="s">
        <v>22</v>
      </c>
      <c r="C15" s="66" t="s">
        <v>23</v>
      </c>
      <c r="D15" s="67" t="s">
        <v>24</v>
      </c>
      <c r="E15" s="67" t="s">
        <v>25</v>
      </c>
      <c r="F15" s="65" t="s">
        <v>43</v>
      </c>
      <c r="G15" s="68"/>
      <c r="H15" s="4"/>
      <c r="I15" s="1"/>
      <c r="J15" s="1"/>
      <c r="K15" s="1"/>
      <c r="M15" s="1"/>
      <c r="N15" s="1"/>
      <c r="O15" s="1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</row>
    <row r="16" spans="1:39" ht="16" x14ac:dyDescent="0.25">
      <c r="A16" s="51">
        <v>1</v>
      </c>
      <c r="B16" s="52" t="s">
        <v>15</v>
      </c>
      <c r="C16" s="71">
        <v>1.0285714285714287</v>
      </c>
      <c r="D16" s="71">
        <v>0.94</v>
      </c>
      <c r="E16" s="225">
        <f>PKPT[C]-PKPT[D]</f>
        <v>8.8571428571428745E-2</v>
      </c>
      <c r="F16" s="227">
        <f>IF(PKPT[E]&lt;&gt;0,IF((OR(E16&gt;=$G$11, E16&lt;=$G$12)), "Outlier",PKPT[[#This Row],[E]]), "")</f>
        <v>8.8571428571428745E-2</v>
      </c>
      <c r="G16" s="64"/>
      <c r="H16" s="4"/>
      <c r="I16" s="1"/>
      <c r="J16" s="1"/>
      <c r="K16" s="1"/>
      <c r="M16" s="1"/>
      <c r="N16" s="1"/>
      <c r="O16" s="1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</row>
    <row r="17" spans="1:39" ht="16" x14ac:dyDescent="0.25">
      <c r="A17" s="51">
        <v>2</v>
      </c>
      <c r="B17" s="52" t="s">
        <v>16</v>
      </c>
      <c r="C17" s="71">
        <v>1.3928571428571428</v>
      </c>
      <c r="D17" s="71">
        <v>1.05</v>
      </c>
      <c r="E17" s="225">
        <f>PKPT[C]-PKPT[D]</f>
        <v>0.34285714285714275</v>
      </c>
      <c r="F17" s="227">
        <f>IF(PKPT[E]&lt;&gt;0,IF((OR(E17&gt;=$G$11, E17&lt;=$G$12)), "Outlier",PKPT[[#This Row],[E]]), "")</f>
        <v>0.34285714285714275</v>
      </c>
      <c r="G17" s="64"/>
      <c r="H17" s="4"/>
      <c r="I17" s="1"/>
      <c r="J17" s="1"/>
      <c r="K17" s="1"/>
      <c r="M17" s="1"/>
      <c r="N17" s="1"/>
      <c r="O17" s="1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</row>
    <row r="18" spans="1:39" ht="16" x14ac:dyDescent="0.25">
      <c r="A18" s="51">
        <v>3</v>
      </c>
      <c r="B18" s="52" t="s">
        <v>17</v>
      </c>
      <c r="C18" s="71">
        <v>1.87</v>
      </c>
      <c r="D18" s="71">
        <v>1.1428571428571428</v>
      </c>
      <c r="E18" s="225">
        <f>PKPT[C]-PKPT[D]</f>
        <v>0.72714285714285731</v>
      </c>
      <c r="F18" s="227">
        <f>IF(PKPT[E]&lt;&gt;0,IF((OR(E18&gt;=$G$11, E18&lt;=$G$12)), "Outlier",PKPT[[#This Row],[E]]), "")</f>
        <v>0.72714285714285731</v>
      </c>
      <c r="G18" s="64"/>
      <c r="H18" s="4"/>
      <c r="I18" s="1"/>
      <c r="J18" s="1"/>
      <c r="K18" s="1"/>
      <c r="M18" s="1"/>
      <c r="N18" s="1"/>
      <c r="O18" s="1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</row>
    <row r="19" spans="1:39" ht="16" x14ac:dyDescent="0.25">
      <c r="A19" s="51">
        <v>4</v>
      </c>
      <c r="B19" s="52" t="s">
        <v>18</v>
      </c>
      <c r="C19" s="71">
        <v>1.1357142857142857</v>
      </c>
      <c r="D19" s="71">
        <v>0.94285714285714295</v>
      </c>
      <c r="E19" s="225">
        <f>PKPT[C]-PKPT[D]</f>
        <v>0.19285714285714273</v>
      </c>
      <c r="F19" s="227">
        <f>IF(PKPT[E]&lt;&gt;0,IF((OR(E19&gt;=$G$11, E19&lt;=$G$12)), "Outlier",PKPT[[#This Row],[E]]), "")</f>
        <v>0.19285714285714273</v>
      </c>
      <c r="G19" s="64"/>
      <c r="H19" s="4"/>
      <c r="I19" s="1"/>
      <c r="J19" s="1"/>
      <c r="K19" s="1"/>
      <c r="M19" s="1"/>
      <c r="N19" s="1"/>
      <c r="O19" s="1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</row>
    <row r="20" spans="1:39" ht="16" x14ac:dyDescent="0.25">
      <c r="A20" s="51">
        <v>5</v>
      </c>
      <c r="B20" s="52" t="s">
        <v>19</v>
      </c>
      <c r="C20" s="71">
        <v>1.18</v>
      </c>
      <c r="D20" s="71">
        <v>0.53</v>
      </c>
      <c r="E20" s="225">
        <f>PKPT[C]-PKPT[D]</f>
        <v>0.64999999999999991</v>
      </c>
      <c r="F20" s="227">
        <f>IF(PKPT[E]&lt;&gt;0,IF((OR(E20&gt;=$G$11, E20&lt;=$G$12)), "Outlier",PKPT[[#This Row],[E]]), "")</f>
        <v>0.64999999999999991</v>
      </c>
      <c r="G20" s="64"/>
      <c r="H20" s="4"/>
      <c r="I20" s="1"/>
      <c r="J20" s="1"/>
      <c r="K20" s="1"/>
      <c r="M20" s="1"/>
      <c r="N20" s="1"/>
      <c r="O20" s="1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</row>
    <row r="21" spans="1:39" ht="16" x14ac:dyDescent="0.25">
      <c r="A21" s="51">
        <v>6</v>
      </c>
      <c r="B21" s="52" t="s">
        <v>45</v>
      </c>
      <c r="C21" s="71">
        <v>0.94</v>
      </c>
      <c r="D21" s="71">
        <v>0.82</v>
      </c>
      <c r="E21" s="225">
        <f>PKPT[C]-PKPT[D]</f>
        <v>0.12</v>
      </c>
      <c r="F21" s="227">
        <f>IF(PKPT[E]&lt;&gt;0,IF((OR(E21&gt;=$G$11, E21&lt;=$G$12)), "Outlier",PKPT[[#This Row],[E]]), "")</f>
        <v>0.12</v>
      </c>
      <c r="G21" s="64"/>
      <c r="H21" s="4"/>
      <c r="I21" s="1"/>
      <c r="J21" s="1"/>
      <c r="K21" s="1"/>
      <c r="M21" s="1"/>
      <c r="N21" s="1"/>
      <c r="O21" s="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</row>
    <row r="22" spans="1:39" ht="16" x14ac:dyDescent="0.25">
      <c r="A22" s="51">
        <v>7</v>
      </c>
      <c r="B22" s="52" t="s">
        <v>27</v>
      </c>
      <c r="C22" s="71">
        <v>1.1428571428571428</v>
      </c>
      <c r="D22" s="71">
        <v>0.94285714285714295</v>
      </c>
      <c r="E22" s="225">
        <f>PKPT[C]-PKPT[D]</f>
        <v>0.19999999999999984</v>
      </c>
      <c r="F22" s="227">
        <f>IF(PKPT[E]&lt;&gt;0,IF((OR(E22&gt;=$G$11, E22&lt;=$G$12)), "Outlier",PKPT[[#This Row],[E]]), "")</f>
        <v>0.19999999999999984</v>
      </c>
      <c r="G22" s="64"/>
      <c r="H22" s="4"/>
      <c r="I22" s="1"/>
      <c r="J22" s="1"/>
      <c r="K22" s="1"/>
      <c r="M22" s="1"/>
      <c r="N22" s="1"/>
      <c r="O22" s="1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</row>
    <row r="23" spans="1:39" ht="16" x14ac:dyDescent="0.25">
      <c r="A23" s="51">
        <v>8</v>
      </c>
      <c r="B23" s="52" t="s">
        <v>28</v>
      </c>
      <c r="C23" s="71">
        <v>1.157142857142857</v>
      </c>
      <c r="D23" s="71">
        <v>0.63571428571428579</v>
      </c>
      <c r="E23" s="225">
        <f>PKPT[C]-PKPT[D]</f>
        <v>0.52142857142857124</v>
      </c>
      <c r="F23" s="227">
        <f>IF(PKPT[E]&lt;&gt;0,IF((OR(E23&gt;=$G$11, E23&lt;=$G$12)), "Outlier",PKPT[[#This Row],[E]]), "")</f>
        <v>0.52142857142857124</v>
      </c>
      <c r="G23" s="64"/>
      <c r="H23" s="4"/>
      <c r="I23" s="1"/>
      <c r="J23" s="1"/>
      <c r="K23" s="1"/>
      <c r="M23" s="1"/>
      <c r="N23" s="1"/>
      <c r="O23" s="1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</row>
    <row r="24" spans="1:39" ht="16" x14ac:dyDescent="0.25">
      <c r="A24" s="51">
        <v>9</v>
      </c>
      <c r="B24" s="52" t="s">
        <v>46</v>
      </c>
      <c r="C24" s="71">
        <v>2.19</v>
      </c>
      <c r="D24" s="71">
        <v>1.5535714285714286</v>
      </c>
      <c r="E24" s="225">
        <f>PKPT[C]-PKPT[D]</f>
        <v>0.63642857142857134</v>
      </c>
      <c r="F24" s="227">
        <f>IF(PKPT[E]&lt;&gt;0,IF((OR(E24&gt;=$G$11, E24&lt;=$G$12)), "Outlier",PKPT[[#This Row],[E]]), "")</f>
        <v>0.63642857142857134</v>
      </c>
      <c r="G24" s="64"/>
      <c r="H24" s="4"/>
      <c r="I24" s="1"/>
      <c r="J24" s="1"/>
      <c r="K24" s="1"/>
      <c r="M24" s="1"/>
      <c r="N24" s="1"/>
      <c r="O24" s="1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</row>
    <row r="25" spans="1:39" ht="16" x14ac:dyDescent="0.25">
      <c r="A25" s="51">
        <v>10</v>
      </c>
      <c r="B25" s="52" t="s">
        <v>47</v>
      </c>
      <c r="C25" s="71">
        <v>1.52</v>
      </c>
      <c r="D25" s="71">
        <v>1.1392857142857142</v>
      </c>
      <c r="E25" s="225">
        <f>PKPT[C]-PKPT[D]</f>
        <v>0.38071428571428578</v>
      </c>
      <c r="F25" s="227">
        <f>IF(PKPT[E]&lt;&gt;0,IF((OR(E25&gt;=$G$11, E25&lt;=$G$12)), "Outlier",PKPT[[#This Row],[E]]), "")</f>
        <v>0.38071428571428578</v>
      </c>
      <c r="G25" s="64"/>
      <c r="H25" s="4"/>
      <c r="I25" s="1"/>
      <c r="J25" s="1"/>
      <c r="K25" s="1"/>
      <c r="M25" s="1"/>
      <c r="N25" s="1"/>
      <c r="O25" s="1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</row>
    <row r="26" spans="1:39" ht="16" x14ac:dyDescent="0.25">
      <c r="A26" s="51">
        <v>11</v>
      </c>
      <c r="B26" s="52" t="s">
        <v>48</v>
      </c>
      <c r="C26" s="71">
        <v>1.7964285714285713</v>
      </c>
      <c r="D26" s="71">
        <v>1.4071428571428573</v>
      </c>
      <c r="E26" s="225">
        <f>PKPT[C]-PKPT[D]</f>
        <v>0.38928571428571401</v>
      </c>
      <c r="F26" s="227">
        <f>IF(PKPT[E]&lt;&gt;0,IF((OR(E26&gt;=$G$11, E26&lt;=$G$12)), "Outlier",PKPT[[#This Row],[E]]), "")</f>
        <v>0.38928571428571401</v>
      </c>
      <c r="G26" s="64"/>
      <c r="H26" s="4"/>
      <c r="I26" s="1"/>
      <c r="J26" s="1"/>
      <c r="K26" s="1"/>
      <c r="M26" s="1"/>
      <c r="N26" s="1"/>
      <c r="O26" s="1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</row>
    <row r="27" spans="1:39" ht="16" x14ac:dyDescent="0.25">
      <c r="A27" s="51">
        <v>12</v>
      </c>
      <c r="B27" s="52" t="s">
        <v>49</v>
      </c>
      <c r="C27" s="71">
        <v>1.8857142857142857</v>
      </c>
      <c r="D27" s="71">
        <v>1.0535714285714286</v>
      </c>
      <c r="E27" s="225">
        <f>PKPT[C]-PKPT[D]</f>
        <v>0.83214285714285707</v>
      </c>
      <c r="F27" s="227">
        <f>IF(PKPT[E]&lt;&gt;0,IF((OR(E27&gt;=$G$11, E27&lt;=$G$12)), "Outlier",PKPT[[#This Row],[E]]), "")</f>
        <v>0.83214285714285707</v>
      </c>
      <c r="G27" s="64"/>
      <c r="H27" s="4"/>
      <c r="I27" s="1"/>
      <c r="J27" s="1"/>
      <c r="K27" s="1"/>
      <c r="M27" s="1"/>
      <c r="N27" s="1"/>
      <c r="O27" s="1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</row>
    <row r="28" spans="1:39" ht="16" x14ac:dyDescent="0.25">
      <c r="A28" s="51">
        <v>13</v>
      </c>
      <c r="B28" s="52" t="s">
        <v>50</v>
      </c>
      <c r="C28" s="71">
        <v>2.2799999999999998</v>
      </c>
      <c r="D28" s="71">
        <v>1.5857142857142856</v>
      </c>
      <c r="E28" s="225">
        <f>PKPT[C]-PKPT[D]</f>
        <v>0.69428571428571417</v>
      </c>
      <c r="F28" s="227">
        <f>IF(PKPT[E]&lt;&gt;0,IF((OR(E28&gt;=$G$11, E28&lt;=$G$12)), "Outlier",PKPT[[#This Row],[E]]), "")</f>
        <v>0.69428571428571417</v>
      </c>
      <c r="G28" s="64"/>
      <c r="H28" s="4"/>
      <c r="I28" s="1"/>
      <c r="J28" s="1"/>
      <c r="K28" s="1"/>
      <c r="M28" s="1"/>
      <c r="N28" s="1"/>
      <c r="O28" s="1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</row>
    <row r="29" spans="1:39" ht="16" x14ac:dyDescent="0.25">
      <c r="A29" s="51">
        <v>14</v>
      </c>
      <c r="B29" s="52" t="s">
        <v>51</v>
      </c>
      <c r="C29" s="71">
        <v>1.3285714285714281</v>
      </c>
      <c r="D29" s="71">
        <v>0.78333333333333355</v>
      </c>
      <c r="E29" s="225">
        <f>PKPT[C]-PKPT[D]</f>
        <v>0.54523809523809452</v>
      </c>
      <c r="F29" s="227">
        <f>IF(PKPT[E]&lt;&gt;0,IF((OR(E29&gt;=$G$11, E29&lt;=$G$12)), "Outlier",PKPT[[#This Row],[E]]), "")</f>
        <v>0.54523809523809452</v>
      </c>
      <c r="G29" s="64"/>
      <c r="H29" s="4"/>
      <c r="I29" s="1"/>
      <c r="J29" s="1"/>
      <c r="K29" s="1"/>
      <c r="M29" s="1"/>
      <c r="N29" s="1"/>
      <c r="O29" s="1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</row>
    <row r="30" spans="1:39" ht="16" x14ac:dyDescent="0.25">
      <c r="A30" s="51">
        <v>15</v>
      </c>
      <c r="B30" s="52" t="s">
        <v>52</v>
      </c>
      <c r="C30" s="71">
        <v>1.1071428571428572</v>
      </c>
      <c r="D30" s="71">
        <v>0.80714285714285716</v>
      </c>
      <c r="E30" s="225">
        <f>PKPT[C]-PKPT[D]</f>
        <v>0.30000000000000004</v>
      </c>
      <c r="F30" s="227">
        <f>IF(PKPT[E]&lt;&gt;0,IF((OR(E30&gt;=$G$11, E30&lt;=$G$12)), "Outlier",PKPT[[#This Row],[E]]), "")</f>
        <v>0.30000000000000004</v>
      </c>
      <c r="G30" s="64"/>
      <c r="H30" s="4"/>
      <c r="I30" s="1"/>
      <c r="J30" s="1"/>
      <c r="K30" s="1"/>
      <c r="M30" s="1"/>
      <c r="N30" s="1"/>
      <c r="O30" s="1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</row>
    <row r="31" spans="1:39" ht="16" x14ac:dyDescent="0.25">
      <c r="A31" s="51">
        <v>16</v>
      </c>
      <c r="B31" s="52" t="s">
        <v>53</v>
      </c>
      <c r="C31" s="71">
        <v>1.1714285714285713</v>
      </c>
      <c r="D31" s="71">
        <v>0.68571428571428583</v>
      </c>
      <c r="E31" s="225">
        <f>PKPT[C]-PKPT[D]</f>
        <v>0.48571428571428543</v>
      </c>
      <c r="F31" s="227">
        <f>IF(PKPT[E]&lt;&gt;0,IF((OR(E31&gt;=$G$11, E31&lt;=$G$12)), "Outlier",PKPT[[#This Row],[E]]), "")</f>
        <v>0.48571428571428543</v>
      </c>
      <c r="G31" s="64"/>
      <c r="H31" s="4"/>
      <c r="I31" s="1"/>
      <c r="J31" s="1"/>
      <c r="K31" s="1"/>
      <c r="M31" s="1"/>
      <c r="N31" s="1"/>
      <c r="O31" s="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</row>
    <row r="32" spans="1:39" ht="16" x14ac:dyDescent="0.25">
      <c r="A32" s="51">
        <v>17</v>
      </c>
      <c r="B32" s="52" t="s">
        <v>54</v>
      </c>
      <c r="C32" s="71">
        <v>0.90714285714285725</v>
      </c>
      <c r="D32" s="71">
        <v>0.62857142857142867</v>
      </c>
      <c r="E32" s="225">
        <f>PKPT[C]-PKPT[D]</f>
        <v>0.27857142857142858</v>
      </c>
      <c r="F32" s="227">
        <f>IF(PKPT[E]&lt;&gt;0,IF((OR(E32&gt;=$G$11, E32&lt;=$G$12)), "Outlier",PKPT[[#This Row],[E]]), "")</f>
        <v>0.27857142857142858</v>
      </c>
      <c r="G32" s="64"/>
      <c r="H32" s="4"/>
      <c r="I32" s="1"/>
      <c r="J32" s="1"/>
      <c r="K32" s="1"/>
      <c r="M32" s="1"/>
      <c r="N32" s="1"/>
      <c r="O32" s="1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</row>
    <row r="33" spans="1:39" ht="16" x14ac:dyDescent="0.25">
      <c r="A33" s="51">
        <v>18</v>
      </c>
      <c r="B33" s="52" t="s">
        <v>55</v>
      </c>
      <c r="C33" s="71">
        <v>2.0428571428571427</v>
      </c>
      <c r="D33" s="71">
        <v>1.0071428571428571</v>
      </c>
      <c r="E33" s="225">
        <f>PKPT[C]-PKPT[D]</f>
        <v>1.0357142857142856</v>
      </c>
      <c r="F33" s="227">
        <f>IF(PKPT[E]&lt;&gt;0,IF((OR(E33&gt;=$G$11, E33&lt;=$G$12)), "Outlier",PKPT[[#This Row],[E]]), "")</f>
        <v>1.0357142857142856</v>
      </c>
      <c r="G33" s="64"/>
      <c r="H33" s="4"/>
      <c r="I33" s="1"/>
      <c r="J33" s="1"/>
      <c r="K33" s="1"/>
      <c r="M33" s="1"/>
      <c r="N33" s="1"/>
      <c r="O33" s="1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</row>
    <row r="34" spans="1:39" ht="16" x14ac:dyDescent="0.25">
      <c r="A34" s="51">
        <v>19</v>
      </c>
      <c r="B34" s="52" t="s">
        <v>56</v>
      </c>
      <c r="C34" s="71">
        <v>1.2428571428571433</v>
      </c>
      <c r="D34" s="71">
        <v>9</v>
      </c>
      <c r="E34" s="225">
        <f>PKPT[C]-PKPT[D]</f>
        <v>-7.7571428571428562</v>
      </c>
      <c r="F34" s="227" t="str">
        <f>IF(PKPT[E]&lt;&gt;0,IF((OR(E34&gt;=$G$11, E34&lt;=$G$12)), "Outlier",PKPT[[#This Row],[E]]), "")</f>
        <v>Outlier</v>
      </c>
      <c r="G34" s="64"/>
      <c r="H34" s="4"/>
      <c r="I34" s="1"/>
      <c r="J34" s="1"/>
      <c r="K34" s="1"/>
      <c r="M34" s="1"/>
      <c r="N34" s="1"/>
      <c r="O34" s="1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</row>
    <row r="35" spans="1:39" ht="16" x14ac:dyDescent="0.25">
      <c r="A35" s="56">
        <v>20</v>
      </c>
      <c r="B35" s="57" t="s">
        <v>57</v>
      </c>
      <c r="C35" s="72">
        <v>1.1692307692307693</v>
      </c>
      <c r="D35" s="72">
        <v>0.9214285714285716</v>
      </c>
      <c r="E35" s="226">
        <f>PKPT[C]-PKPT[D]</f>
        <v>0.2478021978021977</v>
      </c>
      <c r="F35" s="228">
        <f>IF(PKPT[E]&lt;&gt;0,IF((OR(E35&gt;=$G$11, E35&lt;=$G$12)), "Outlier",PKPT[[#This Row],[E]]), "")</f>
        <v>0.2478021978021977</v>
      </c>
      <c r="G35" s="64"/>
      <c r="H35" s="4"/>
      <c r="I35" s="1"/>
      <c r="J35" s="1"/>
      <c r="K35" s="1"/>
      <c r="M35" s="1"/>
      <c r="N35" s="1"/>
      <c r="O35" s="1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</row>
    <row r="36" spans="1:39" x14ac:dyDescent="0.25">
      <c r="G36" s="4"/>
      <c r="H36" s="4"/>
      <c r="I36" s="1"/>
      <c r="J36" s="1"/>
      <c r="K36" s="1"/>
      <c r="M36" s="1"/>
      <c r="N36" s="1"/>
      <c r="O36" s="1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</row>
    <row r="37" spans="1:39" x14ac:dyDescent="0.25">
      <c r="G37" s="4"/>
      <c r="H37" s="4"/>
      <c r="I37" s="1"/>
      <c r="J37" s="1"/>
      <c r="K37" s="1"/>
      <c r="M37" s="1"/>
      <c r="N37" s="1"/>
      <c r="O37" s="1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</row>
    <row r="38" spans="1:39" x14ac:dyDescent="0.25">
      <c r="G38" s="1"/>
      <c r="I38" s="1"/>
      <c r="J38" s="1"/>
      <c r="K38" s="1"/>
      <c r="M38" s="1"/>
      <c r="N38" s="1"/>
      <c r="O38" s="1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</row>
    <row r="39" spans="1:39" x14ac:dyDescent="0.25">
      <c r="G39" s="1"/>
      <c r="I39" s="1"/>
      <c r="J39" s="1"/>
      <c r="K39" s="1"/>
      <c r="M39" s="1"/>
      <c r="N39" s="1"/>
      <c r="O39" s="1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</row>
    <row r="40" spans="1:39" x14ac:dyDescent="0.25">
      <c r="G40" s="1"/>
      <c r="I40" s="1"/>
      <c r="J40" s="1"/>
      <c r="K40" s="1"/>
      <c r="M40" s="1"/>
      <c r="N40" s="1"/>
      <c r="O40" s="1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</row>
    <row r="41" spans="1:39" x14ac:dyDescent="0.25">
      <c r="G41" s="1"/>
      <c r="I41" s="1"/>
      <c r="J41" s="1"/>
      <c r="K41" s="1"/>
      <c r="M41" s="1"/>
      <c r="N41" s="1"/>
      <c r="O41" s="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</row>
    <row r="42" spans="1:39" x14ac:dyDescent="0.25">
      <c r="G42" s="1"/>
      <c r="I42" s="1"/>
      <c r="J42" s="1"/>
      <c r="K42" s="1"/>
      <c r="M42" s="1"/>
      <c r="N42" s="1"/>
      <c r="O42" s="1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</row>
    <row r="43" spans="1:39" x14ac:dyDescent="0.25">
      <c r="G43" s="1"/>
      <c r="I43" s="1"/>
      <c r="J43" s="1"/>
      <c r="K43" s="1"/>
      <c r="M43" s="1"/>
      <c r="N43" s="1"/>
      <c r="O43" s="1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</row>
    <row r="44" spans="1:39" x14ac:dyDescent="0.25">
      <c r="G44" s="1"/>
      <c r="I44" s="1"/>
      <c r="J44" s="1"/>
      <c r="K44" s="1"/>
      <c r="M44" s="1"/>
      <c r="N44" s="1"/>
      <c r="O44" s="1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</row>
    <row r="45" spans="1:39" x14ac:dyDescent="0.25">
      <c r="G45" s="1"/>
      <c r="I45" s="1"/>
      <c r="J45" s="1"/>
      <c r="K45" s="1"/>
      <c r="M45" s="1"/>
      <c r="N45" s="1"/>
      <c r="O45" s="1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</row>
    <row r="46" spans="1:39" x14ac:dyDescent="0.25">
      <c r="G46" s="1"/>
      <c r="I46" s="1"/>
      <c r="J46" s="1"/>
      <c r="K46" s="1"/>
      <c r="M46" s="1"/>
      <c r="N46" s="1"/>
      <c r="O46" s="1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</row>
    <row r="47" spans="1:39" x14ac:dyDescent="0.25">
      <c r="G47" s="1"/>
      <c r="I47" s="1"/>
      <c r="J47" s="1"/>
      <c r="K47" s="1"/>
      <c r="M47" s="1"/>
      <c r="N47" s="1"/>
      <c r="O47" s="1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</row>
    <row r="48" spans="1:39" x14ac:dyDescent="0.25">
      <c r="G48" s="1"/>
      <c r="I48" s="1"/>
      <c r="J48" s="1"/>
      <c r="K48" s="1"/>
      <c r="M48" s="1"/>
      <c r="N48" s="1"/>
      <c r="O48" s="1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</row>
    <row r="49" spans="7:39" x14ac:dyDescent="0.25">
      <c r="G49" s="1"/>
      <c r="I49" s="1"/>
      <c r="J49" s="1"/>
      <c r="K49" s="1"/>
      <c r="M49" s="1"/>
      <c r="N49" s="1"/>
      <c r="O49" s="1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</row>
    <row r="50" spans="7:39" x14ac:dyDescent="0.25">
      <c r="G50" s="1"/>
      <c r="I50" s="1"/>
      <c r="J50" s="1"/>
      <c r="K50" s="1"/>
      <c r="M50" s="1"/>
      <c r="N50" s="1"/>
      <c r="O50" s="1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</row>
    <row r="51" spans="7:39" x14ac:dyDescent="0.25">
      <c r="G51" s="1"/>
      <c r="I51" s="1"/>
      <c r="J51" s="1"/>
      <c r="K51" s="1"/>
      <c r="M51" s="1"/>
      <c r="N51" s="1"/>
      <c r="O51" s="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</row>
    <row r="52" spans="7:39" x14ac:dyDescent="0.25">
      <c r="G52" s="1"/>
      <c r="I52" s="1"/>
      <c r="J52" s="1"/>
      <c r="K52" s="1"/>
      <c r="M52" s="1"/>
      <c r="N52" s="1"/>
      <c r="O52" s="1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</row>
    <row r="53" spans="7:39" x14ac:dyDescent="0.25">
      <c r="G53" s="1"/>
      <c r="I53" s="1"/>
      <c r="J53" s="1"/>
      <c r="K53" s="1"/>
      <c r="M53" s="1"/>
      <c r="N53" s="1"/>
      <c r="O53" s="1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</row>
    <row r="54" spans="7:39" x14ac:dyDescent="0.25">
      <c r="G54" s="1"/>
      <c r="I54" s="1"/>
      <c r="J54" s="1"/>
      <c r="K54" s="1"/>
      <c r="M54" s="1"/>
      <c r="N54" s="1"/>
      <c r="O54" s="1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</row>
    <row r="55" spans="7:39" x14ac:dyDescent="0.25">
      <c r="G55" s="1"/>
      <c r="I55" s="1"/>
      <c r="J55" s="1"/>
      <c r="K55" s="1"/>
      <c r="M55" s="1"/>
      <c r="N55" s="1"/>
      <c r="O55" s="1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</row>
    <row r="56" spans="7:39" x14ac:dyDescent="0.25">
      <c r="G56" s="1"/>
      <c r="I56" s="1"/>
      <c r="J56" s="1"/>
      <c r="K56" s="1"/>
      <c r="M56" s="1"/>
      <c r="N56" s="1"/>
      <c r="O56" s="1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</row>
    <row r="57" spans="7:39" x14ac:dyDescent="0.25">
      <c r="G57" s="1"/>
      <c r="I57" s="1"/>
      <c r="J57" s="1"/>
      <c r="K57" s="1"/>
      <c r="M57" s="1"/>
      <c r="N57" s="1"/>
      <c r="O57" s="1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</row>
    <row r="58" spans="7:39" x14ac:dyDescent="0.25">
      <c r="G58" s="1"/>
      <c r="I58" s="1"/>
      <c r="J58" s="1"/>
      <c r="K58" s="1"/>
      <c r="M58" s="1"/>
      <c r="N58" s="1"/>
      <c r="O58" s="1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</row>
    <row r="59" spans="7:39" x14ac:dyDescent="0.25">
      <c r="G59" s="1"/>
      <c r="I59" s="1"/>
      <c r="J59" s="1"/>
      <c r="K59" s="1"/>
      <c r="M59" s="1"/>
      <c r="N59" s="1"/>
      <c r="O59" s="1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</row>
    <row r="60" spans="7:39" x14ac:dyDescent="0.25">
      <c r="G60" s="1"/>
      <c r="I60" s="1"/>
      <c r="J60" s="1"/>
      <c r="K60" s="1"/>
      <c r="M60" s="1"/>
      <c r="N60" s="1"/>
      <c r="O60" s="1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</row>
    <row r="61" spans="7:39" x14ac:dyDescent="0.25">
      <c r="G61" s="1"/>
      <c r="I61" s="1"/>
      <c r="J61" s="1"/>
      <c r="K61" s="1"/>
      <c r="M61" s="1"/>
      <c r="N61" s="1"/>
      <c r="O61" s="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</row>
    <row r="62" spans="7:39" x14ac:dyDescent="0.25">
      <c r="G62" s="1"/>
      <c r="I62" s="1"/>
      <c r="J62" s="1"/>
      <c r="K62" s="1"/>
      <c r="M62" s="1"/>
      <c r="N62" s="1"/>
      <c r="O62" s="1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</row>
    <row r="63" spans="7:39" x14ac:dyDescent="0.25">
      <c r="G63" s="1"/>
      <c r="I63" s="1"/>
      <c r="J63" s="1"/>
      <c r="K63" s="1"/>
      <c r="M63" s="1"/>
      <c r="N63" s="1"/>
      <c r="O63" s="1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</row>
    <row r="64" spans="7:39" x14ac:dyDescent="0.25">
      <c r="G64" s="1"/>
      <c r="I64" s="1"/>
      <c r="J64" s="1"/>
      <c r="K64" s="1"/>
      <c r="M64" s="1"/>
      <c r="N64" s="1"/>
      <c r="O64" s="1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</row>
    <row r="65" spans="7:39" x14ac:dyDescent="0.25">
      <c r="G65" s="1"/>
      <c r="I65" s="1"/>
      <c r="J65" s="1"/>
      <c r="K65" s="1"/>
      <c r="M65" s="1"/>
      <c r="N65" s="1"/>
      <c r="O65" s="1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</row>
    <row r="66" spans="7:39" x14ac:dyDescent="0.25">
      <c r="G66" s="1"/>
      <c r="I66" s="1"/>
      <c r="J66" s="1"/>
      <c r="K66" s="1"/>
      <c r="M66" s="1"/>
      <c r="N66" s="1"/>
      <c r="O66" s="1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</row>
    <row r="67" spans="7:39" x14ac:dyDescent="0.25">
      <c r="G67" s="1"/>
      <c r="I67" s="1"/>
      <c r="J67" s="1"/>
      <c r="K67" s="1"/>
      <c r="M67" s="1"/>
      <c r="N67" s="1"/>
      <c r="O67" s="1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</row>
    <row r="68" spans="7:39" x14ac:dyDescent="0.25">
      <c r="G68" s="1"/>
      <c r="I68" s="1"/>
      <c r="J68" s="1"/>
      <c r="K68" s="1"/>
      <c r="M68" s="1"/>
      <c r="N68" s="1"/>
      <c r="O68" s="1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</row>
    <row r="69" spans="7:39" x14ac:dyDescent="0.25">
      <c r="G69" s="1"/>
      <c r="I69" s="1"/>
      <c r="J69" s="1"/>
      <c r="K69" s="1"/>
      <c r="M69" s="1"/>
      <c r="N69" s="1"/>
      <c r="O69" s="1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</row>
    <row r="70" spans="7:39" x14ac:dyDescent="0.25">
      <c r="G70" s="1"/>
      <c r="I70" s="1"/>
      <c r="J70" s="1"/>
      <c r="K70" s="1"/>
      <c r="M70" s="1"/>
      <c r="N70" s="1"/>
      <c r="O70" s="1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</row>
    <row r="71" spans="7:39" x14ac:dyDescent="0.25">
      <c r="G71" s="1"/>
      <c r="I71" s="1"/>
      <c r="J71" s="1"/>
      <c r="K71" s="1"/>
      <c r="M71" s="1"/>
      <c r="N71" s="1"/>
      <c r="O71" s="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</row>
    <row r="72" spans="7:39" x14ac:dyDescent="0.25">
      <c r="G72" s="1"/>
      <c r="I72" s="1"/>
      <c r="J72" s="1"/>
      <c r="K72" s="1"/>
      <c r="M72" s="1"/>
      <c r="N72" s="1"/>
      <c r="O72" s="1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</row>
    <row r="73" spans="7:39" x14ac:dyDescent="0.25">
      <c r="G73" s="1"/>
      <c r="I73" s="1"/>
      <c r="J73" s="1"/>
      <c r="K73" s="1"/>
      <c r="M73" s="1"/>
      <c r="N73" s="1"/>
      <c r="O73" s="1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</row>
    <row r="74" spans="7:39" x14ac:dyDescent="0.25">
      <c r="G74" s="1"/>
      <c r="I74" s="1"/>
      <c r="J74" s="1"/>
      <c r="K74" s="1"/>
      <c r="M74" s="1"/>
      <c r="N74" s="1"/>
      <c r="O74" s="1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</row>
    <row r="75" spans="7:39" x14ac:dyDescent="0.25">
      <c r="G75" s="1"/>
      <c r="I75" s="1"/>
      <c r="J75" s="1"/>
      <c r="K75" s="1"/>
      <c r="M75" s="1"/>
      <c r="N75" s="1"/>
      <c r="O75" s="1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</row>
    <row r="76" spans="7:39" x14ac:dyDescent="0.25">
      <c r="G76" s="1"/>
      <c r="I76" s="1"/>
      <c r="J76" s="1"/>
      <c r="K76" s="1"/>
      <c r="M76" s="1"/>
      <c r="N76" s="1"/>
      <c r="O76" s="1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</row>
    <row r="77" spans="7:39" x14ac:dyDescent="0.25">
      <c r="G77" s="1"/>
      <c r="I77" s="1"/>
      <c r="J77" s="1"/>
      <c r="K77" s="1"/>
      <c r="M77" s="1"/>
      <c r="N77" s="1"/>
      <c r="O77" s="1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</row>
    <row r="78" spans="7:39" x14ac:dyDescent="0.25">
      <c r="G78" s="1"/>
      <c r="I78" s="1"/>
      <c r="J78" s="1"/>
      <c r="K78" s="1"/>
      <c r="M78" s="1"/>
      <c r="N78" s="1"/>
      <c r="O78" s="1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</row>
    <row r="79" spans="7:39" x14ac:dyDescent="0.25">
      <c r="G79" s="1"/>
      <c r="I79" s="1"/>
      <c r="J79" s="1"/>
      <c r="K79" s="1"/>
      <c r="M79" s="1"/>
      <c r="N79" s="1"/>
      <c r="O79" s="1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</row>
    <row r="80" spans="7:39" x14ac:dyDescent="0.25">
      <c r="G80" s="1"/>
      <c r="I80" s="1"/>
      <c r="J80" s="1"/>
      <c r="K80" s="1"/>
      <c r="M80" s="1"/>
      <c r="N80" s="1"/>
      <c r="O80" s="1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</row>
    <row r="81" spans="7:39" x14ac:dyDescent="0.25">
      <c r="G81" s="1"/>
      <c r="I81" s="1"/>
      <c r="J81" s="1"/>
      <c r="K81" s="1"/>
      <c r="M81" s="1"/>
      <c r="N81" s="1"/>
      <c r="O81" s="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</row>
    <row r="82" spans="7:39" x14ac:dyDescent="0.25">
      <c r="G82" s="1"/>
      <c r="I82" s="1"/>
      <c r="J82" s="1"/>
      <c r="K82" s="1"/>
      <c r="M82" s="1"/>
      <c r="N82" s="1"/>
      <c r="O82" s="1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</row>
    <row r="83" spans="7:39" x14ac:dyDescent="0.25">
      <c r="G83" s="1"/>
      <c r="I83" s="1"/>
      <c r="J83" s="1"/>
      <c r="K83" s="1"/>
      <c r="M83" s="1"/>
      <c r="N83" s="1"/>
      <c r="O83" s="1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</row>
    <row r="84" spans="7:39" x14ac:dyDescent="0.25">
      <c r="G84" s="1"/>
      <c r="I84" s="1"/>
      <c r="J84" s="1"/>
      <c r="K84" s="1"/>
      <c r="M84" s="1"/>
      <c r="N84" s="1"/>
      <c r="O84" s="1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</row>
    <row r="85" spans="7:39" x14ac:dyDescent="0.25">
      <c r="G85" s="1"/>
      <c r="I85" s="1"/>
      <c r="J85" s="1"/>
      <c r="K85" s="1"/>
      <c r="M85" s="1"/>
      <c r="N85" s="1"/>
      <c r="O85" s="1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</row>
    <row r="86" spans="7:39" x14ac:dyDescent="0.25">
      <c r="G86" s="1"/>
      <c r="I86" s="1"/>
      <c r="J86" s="1"/>
      <c r="K86" s="1"/>
      <c r="M86" s="1"/>
      <c r="N86" s="1"/>
      <c r="O86" s="1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</row>
    <row r="87" spans="7:39" x14ac:dyDescent="0.25">
      <c r="G87" s="1"/>
      <c r="I87" s="1"/>
      <c r="J87" s="1"/>
      <c r="K87" s="1"/>
      <c r="M87" s="1"/>
      <c r="N87" s="1"/>
      <c r="O87" s="1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</row>
    <row r="88" spans="7:39" x14ac:dyDescent="0.25">
      <c r="G88" s="1"/>
      <c r="I88" s="1"/>
      <c r="J88" s="1"/>
      <c r="K88" s="1"/>
      <c r="M88" s="1"/>
      <c r="N88" s="1"/>
      <c r="O88" s="1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</row>
    <row r="89" spans="7:39" x14ac:dyDescent="0.25">
      <c r="G89" s="1"/>
      <c r="I89" s="1"/>
      <c r="J89" s="1"/>
      <c r="K89" s="1"/>
      <c r="M89" s="1"/>
      <c r="N89" s="1"/>
      <c r="O89" s="1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</row>
    <row r="90" spans="7:39" x14ac:dyDescent="0.25">
      <c r="G90" s="1"/>
      <c r="I90" s="1"/>
      <c r="J90" s="1"/>
      <c r="K90" s="1"/>
      <c r="M90" s="1"/>
      <c r="N90" s="1"/>
      <c r="O90" s="1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</row>
    <row r="91" spans="7:39" x14ac:dyDescent="0.25">
      <c r="G91" s="1"/>
      <c r="I91" s="1"/>
      <c r="J91" s="1"/>
      <c r="K91" s="1"/>
      <c r="M91" s="1"/>
      <c r="N91" s="1"/>
      <c r="O91" s="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</row>
    <row r="92" spans="7:39" x14ac:dyDescent="0.25">
      <c r="G92" s="1"/>
      <c r="I92" s="1"/>
      <c r="J92" s="1"/>
      <c r="K92" s="1"/>
      <c r="M92" s="1"/>
      <c r="N92" s="1"/>
      <c r="O92" s="1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</row>
    <row r="93" spans="7:39" x14ac:dyDescent="0.25">
      <c r="G93" s="1"/>
      <c r="I93" s="1"/>
      <c r="J93" s="1"/>
      <c r="K93" s="1"/>
      <c r="M93" s="1"/>
      <c r="N93" s="1"/>
      <c r="O93" s="1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</row>
    <row r="94" spans="7:39" x14ac:dyDescent="0.25">
      <c r="G94" s="1"/>
      <c r="I94" s="1"/>
      <c r="J94" s="1"/>
      <c r="K94" s="1"/>
      <c r="M94" s="1"/>
      <c r="N94" s="1"/>
      <c r="O94" s="1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</row>
    <row r="95" spans="7:39" x14ac:dyDescent="0.25">
      <c r="G95" s="1"/>
      <c r="I95" s="1"/>
      <c r="J95" s="1"/>
      <c r="K95" s="1"/>
      <c r="M95" s="1"/>
      <c r="N95" s="1"/>
      <c r="O95" s="1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</row>
    <row r="96" spans="7:39" x14ac:dyDescent="0.25">
      <c r="G96" s="1"/>
      <c r="I96" s="1"/>
      <c r="J96" s="1"/>
      <c r="K96" s="1"/>
      <c r="M96" s="1"/>
      <c r="N96" s="1"/>
      <c r="O96" s="1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</row>
    <row r="97" spans="7:39" x14ac:dyDescent="0.25">
      <c r="G97" s="1"/>
      <c r="I97" s="1"/>
      <c r="J97" s="1"/>
      <c r="K97" s="1"/>
      <c r="M97" s="1"/>
      <c r="N97" s="1"/>
      <c r="O97" s="1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</row>
    <row r="98" spans="7:39" x14ac:dyDescent="0.25">
      <c r="G98" s="1"/>
      <c r="I98" s="1"/>
      <c r="J98" s="1"/>
      <c r="K98" s="1"/>
      <c r="M98" s="1"/>
      <c r="N98" s="1"/>
      <c r="O98" s="1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</row>
    <row r="99" spans="7:39" x14ac:dyDescent="0.25">
      <c r="G99" s="1"/>
      <c r="I99" s="1"/>
      <c r="J99" s="1"/>
      <c r="K99" s="1"/>
      <c r="M99" s="1"/>
      <c r="N99" s="1"/>
      <c r="O99" s="1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</row>
    <row r="100" spans="7:39" x14ac:dyDescent="0.25">
      <c r="G100" s="1"/>
      <c r="I100" s="1"/>
      <c r="J100" s="1"/>
      <c r="K100" s="1"/>
      <c r="M100" s="1"/>
      <c r="N100" s="1"/>
      <c r="O100" s="1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</row>
    <row r="101" spans="7:39" x14ac:dyDescent="0.25">
      <c r="G101" s="1"/>
      <c r="I101" s="1"/>
      <c r="J101" s="1"/>
      <c r="K101" s="1"/>
      <c r="M101" s="1"/>
      <c r="N101" s="1"/>
      <c r="O101" s="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</row>
    <row r="102" spans="7:39" x14ac:dyDescent="0.25">
      <c r="G102" s="1"/>
      <c r="I102" s="1"/>
      <c r="J102" s="1"/>
      <c r="K102" s="1"/>
      <c r="M102" s="1"/>
      <c r="N102" s="1"/>
      <c r="O102" s="1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</row>
    <row r="103" spans="7:39" x14ac:dyDescent="0.25">
      <c r="G103" s="1"/>
      <c r="I103" s="1"/>
      <c r="J103" s="1"/>
      <c r="K103" s="1"/>
      <c r="M103" s="1"/>
      <c r="N103" s="1"/>
      <c r="O103" s="1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</row>
    <row r="104" spans="7:39" x14ac:dyDescent="0.25">
      <c r="G104" s="1"/>
      <c r="I104" s="1"/>
      <c r="J104" s="1"/>
      <c r="K104" s="1"/>
      <c r="M104" s="1"/>
      <c r="N104" s="1"/>
      <c r="O104" s="1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</row>
    <row r="105" spans="7:39" x14ac:dyDescent="0.25">
      <c r="G105" s="1"/>
      <c r="I105" s="1"/>
      <c r="J105" s="1"/>
      <c r="K105" s="1"/>
      <c r="M105" s="1"/>
      <c r="N105" s="1"/>
      <c r="O105" s="1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</row>
    <row r="106" spans="7:39" x14ac:dyDescent="0.25">
      <c r="G106" s="1"/>
      <c r="I106" s="1"/>
      <c r="J106" s="1"/>
      <c r="K106" s="1"/>
      <c r="M106" s="1"/>
      <c r="N106" s="1"/>
      <c r="O106" s="1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</row>
    <row r="107" spans="7:39" x14ac:dyDescent="0.25">
      <c r="G107" s="1"/>
      <c r="I107" s="1"/>
      <c r="J107" s="1"/>
      <c r="K107" s="1"/>
      <c r="M107" s="1"/>
      <c r="N107" s="1"/>
      <c r="O107" s="1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</row>
    <row r="108" spans="7:39" x14ac:dyDescent="0.25">
      <c r="G108" s="1"/>
      <c r="I108" s="1"/>
      <c r="J108" s="1"/>
      <c r="K108" s="1"/>
      <c r="M108" s="1"/>
      <c r="N108" s="1"/>
      <c r="O108" s="1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</row>
    <row r="109" spans="7:39" x14ac:dyDescent="0.25">
      <c r="G109" s="1"/>
      <c r="I109" s="1"/>
      <c r="J109" s="1"/>
      <c r="K109" s="1"/>
      <c r="M109" s="1"/>
      <c r="N109" s="1"/>
      <c r="O109" s="1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</row>
    <row r="110" spans="7:39" x14ac:dyDescent="0.25">
      <c r="G110" s="1"/>
      <c r="I110" s="1"/>
      <c r="J110" s="1"/>
      <c r="K110" s="1"/>
      <c r="M110" s="1"/>
      <c r="N110" s="1"/>
      <c r="O110" s="1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</row>
    <row r="111" spans="7:39" x14ac:dyDescent="0.25">
      <c r="G111" s="1"/>
      <c r="I111" s="1"/>
      <c r="J111" s="1"/>
      <c r="K111" s="1"/>
      <c r="M111" s="1"/>
      <c r="N111" s="1"/>
      <c r="O111" s="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</row>
    <row r="112" spans="7:39" x14ac:dyDescent="0.25">
      <c r="G112" s="1"/>
      <c r="I112" s="1"/>
      <c r="J112" s="1"/>
      <c r="K112" s="1"/>
      <c r="M112" s="1"/>
      <c r="N112" s="1"/>
      <c r="O112" s="1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</row>
    <row r="113" spans="7:39" x14ac:dyDescent="0.25">
      <c r="G113" s="1"/>
      <c r="I113" s="1"/>
      <c r="M113" s="1"/>
      <c r="N113" s="1"/>
      <c r="O113" s="1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</row>
    <row r="114" spans="7:39" x14ac:dyDescent="0.25">
      <c r="G114" s="1"/>
      <c r="I114" s="1"/>
      <c r="M114" s="1"/>
      <c r="N114" s="1"/>
      <c r="O114" s="1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</row>
    <row r="115" spans="7:39" x14ac:dyDescent="0.25">
      <c r="G115" s="1"/>
      <c r="I115" s="1"/>
      <c r="M115" s="1"/>
      <c r="N115" s="1"/>
      <c r="O115" s="1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</row>
    <row r="116" spans="7:39" x14ac:dyDescent="0.25">
      <c r="G116" s="1"/>
      <c r="I116" s="1"/>
      <c r="M116" s="1"/>
      <c r="N116" s="1"/>
      <c r="O116" s="1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</row>
    <row r="117" spans="7:39" x14ac:dyDescent="0.25">
      <c r="G117" s="1"/>
      <c r="I117" s="1"/>
      <c r="M117" s="1"/>
      <c r="N117" s="1"/>
      <c r="O117" s="1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</row>
    <row r="118" spans="7:39" x14ac:dyDescent="0.25">
      <c r="G118" s="1"/>
      <c r="I118" s="1"/>
      <c r="M118" s="1"/>
      <c r="N118" s="1"/>
      <c r="O118" s="1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</row>
    <row r="119" spans="7:39" x14ac:dyDescent="0.25">
      <c r="G119" s="1"/>
      <c r="I119" s="1"/>
      <c r="M119" s="1"/>
      <c r="N119" s="1"/>
      <c r="O119" s="1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</row>
    <row r="120" spans="7:39" x14ac:dyDescent="0.25">
      <c r="G120" s="1"/>
      <c r="I120" s="1"/>
      <c r="M120" s="1"/>
      <c r="N120" s="1"/>
      <c r="O120" s="1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</row>
    <row r="121" spans="7:39" x14ac:dyDescent="0.25">
      <c r="G121" s="1"/>
      <c r="I121" s="1"/>
      <c r="M121" s="1"/>
      <c r="N121" s="1"/>
      <c r="O121" s="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</row>
    <row r="122" spans="7:39" x14ac:dyDescent="0.25">
      <c r="G122" s="1"/>
      <c r="I122" s="1"/>
      <c r="M122" s="1"/>
      <c r="N122" s="1"/>
      <c r="O122" s="1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</row>
    <row r="123" spans="7:39" x14ac:dyDescent="0.25">
      <c r="G123" s="1"/>
      <c r="I123" s="1"/>
      <c r="M123" s="1"/>
      <c r="N123" s="1"/>
      <c r="O123" s="1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</row>
    <row r="124" spans="7:39" x14ac:dyDescent="0.25">
      <c r="G124" s="1"/>
      <c r="I124" s="1"/>
      <c r="M124" s="1"/>
      <c r="N124" s="1"/>
      <c r="O124" s="1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</row>
    <row r="125" spans="7:39" x14ac:dyDescent="0.25">
      <c r="G125" s="1"/>
      <c r="I125" s="1"/>
      <c r="M125" s="1"/>
      <c r="N125" s="1"/>
      <c r="O125" s="1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</row>
    <row r="126" spans="7:39" x14ac:dyDescent="0.25">
      <c r="G126" s="1"/>
      <c r="I126" s="1"/>
      <c r="L126"/>
      <c r="M126" s="1"/>
      <c r="N126" s="1"/>
      <c r="O126" s="1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</row>
    <row r="127" spans="7:39" x14ac:dyDescent="0.25">
      <c r="G127" s="1"/>
      <c r="I127" s="1"/>
      <c r="L127"/>
      <c r="M127" s="1"/>
      <c r="N127" s="1"/>
      <c r="O127" s="1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</row>
    <row r="128" spans="7:39" x14ac:dyDescent="0.25">
      <c r="G128" s="1"/>
      <c r="I128" s="1"/>
      <c r="L128"/>
      <c r="M128" s="1"/>
      <c r="N128" s="1"/>
      <c r="O128" s="1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</row>
    <row r="129" spans="7:39" x14ac:dyDescent="0.25">
      <c r="G129" s="1"/>
      <c r="I129" s="1"/>
      <c r="L129"/>
      <c r="M129" s="1"/>
      <c r="N129" s="1"/>
      <c r="O129" s="1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</row>
    <row r="130" spans="7:39" x14ac:dyDescent="0.25">
      <c r="G130" s="1"/>
      <c r="I130" s="1"/>
      <c r="L130"/>
      <c r="M130" s="1"/>
      <c r="N130" s="1"/>
      <c r="O130" s="1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</row>
    <row r="131" spans="7:39" x14ac:dyDescent="0.25">
      <c r="G131" s="1"/>
      <c r="I131" s="1"/>
      <c r="L131"/>
      <c r="M131" s="1"/>
      <c r="N131" s="1"/>
      <c r="O131" s="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</row>
    <row r="132" spans="7:39" x14ac:dyDescent="0.25">
      <c r="G132" s="1"/>
      <c r="I132" s="1"/>
      <c r="L132"/>
      <c r="M132" s="1"/>
      <c r="N132" s="1"/>
      <c r="O132" s="1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</row>
    <row r="133" spans="7:39" x14ac:dyDescent="0.25">
      <c r="G133" s="1"/>
      <c r="I133" s="1"/>
      <c r="L133"/>
      <c r="M133" s="1"/>
      <c r="N133" s="1"/>
      <c r="O133" s="1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</row>
    <row r="134" spans="7:39" x14ac:dyDescent="0.25">
      <c r="G134" s="1"/>
      <c r="I134" s="1"/>
      <c r="L134"/>
      <c r="M134" s="1"/>
      <c r="N134" s="1"/>
      <c r="O134" s="1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</row>
    <row r="135" spans="7:39" x14ac:dyDescent="0.25">
      <c r="G135" s="1"/>
      <c r="I135" s="1"/>
      <c r="L135"/>
      <c r="M135" s="1"/>
      <c r="N135" s="1"/>
      <c r="O135" s="1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</row>
    <row r="136" spans="7:39" x14ac:dyDescent="0.25">
      <c r="G136" s="1"/>
      <c r="I136" s="1"/>
      <c r="L136"/>
      <c r="M136" s="1"/>
      <c r="N136" s="1"/>
      <c r="O136" s="1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</row>
    <row r="137" spans="7:39" x14ac:dyDescent="0.25">
      <c r="G137" s="1"/>
      <c r="I137" s="1"/>
      <c r="L137"/>
      <c r="M137" s="1"/>
      <c r="N137" s="1"/>
      <c r="O137" s="1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</row>
    <row r="138" spans="7:39" x14ac:dyDescent="0.25">
      <c r="G138" s="1"/>
      <c r="I138" s="1"/>
      <c r="L138"/>
      <c r="M138" s="1"/>
      <c r="N138" s="1"/>
      <c r="O138" s="1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</row>
    <row r="139" spans="7:39" x14ac:dyDescent="0.25">
      <c r="G139" s="1"/>
      <c r="I139" s="1"/>
      <c r="L139"/>
      <c r="M139" s="1"/>
      <c r="N139" s="1"/>
      <c r="O139" s="1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</row>
    <row r="140" spans="7:39" x14ac:dyDescent="0.25">
      <c r="G140" s="1"/>
      <c r="I140" s="1"/>
      <c r="L140"/>
      <c r="M140" s="1"/>
      <c r="N140" s="1"/>
      <c r="O140" s="1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</row>
    <row r="141" spans="7:39" x14ac:dyDescent="0.25">
      <c r="G141" s="1"/>
      <c r="I141" s="1"/>
      <c r="L141"/>
      <c r="M141" s="1"/>
      <c r="N141" s="1"/>
      <c r="O141" s="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</row>
    <row r="142" spans="7:39" x14ac:dyDescent="0.25">
      <c r="G142" s="1"/>
      <c r="I142" s="1"/>
      <c r="L142"/>
      <c r="M142" s="1"/>
      <c r="N142" s="1"/>
      <c r="O142" s="1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</row>
    <row r="143" spans="7:39" x14ac:dyDescent="0.25">
      <c r="G143" s="1"/>
      <c r="I143" s="1"/>
      <c r="L143"/>
      <c r="M143" s="1"/>
      <c r="N143" s="1"/>
      <c r="O143" s="1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</row>
    <row r="144" spans="7:39" x14ac:dyDescent="0.25">
      <c r="G144" s="1"/>
      <c r="I144" s="1"/>
      <c r="L144"/>
      <c r="M144" s="1"/>
      <c r="N144" s="1"/>
      <c r="O144" s="1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</row>
    <row r="145" spans="7:39" x14ac:dyDescent="0.25">
      <c r="G145" s="1"/>
      <c r="I145" s="1"/>
      <c r="L145"/>
      <c r="M145" s="1"/>
      <c r="N145" s="1"/>
      <c r="O145" s="1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</row>
    <row r="146" spans="7:39" x14ac:dyDescent="0.25">
      <c r="G146" s="1"/>
      <c r="I146" s="1"/>
      <c r="L146"/>
      <c r="M146" s="1"/>
      <c r="N146" s="1"/>
      <c r="O146" s="1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</row>
    <row r="147" spans="7:39" x14ac:dyDescent="0.25">
      <c r="G147" s="1"/>
      <c r="I147" s="1"/>
      <c r="L147"/>
      <c r="M147" s="1"/>
      <c r="N147" s="1"/>
      <c r="O147" s="1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</row>
    <row r="148" spans="7:39" x14ac:dyDescent="0.25">
      <c r="G148" s="1"/>
      <c r="I148" s="1"/>
      <c r="L148"/>
      <c r="M148" s="1"/>
      <c r="N148" s="1"/>
      <c r="O148" s="1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</row>
    <row r="149" spans="7:39" x14ac:dyDescent="0.25">
      <c r="G149" s="1"/>
      <c r="I149" s="1"/>
      <c r="L149"/>
      <c r="M149" s="1"/>
      <c r="N149" s="1"/>
      <c r="O149" s="1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</row>
    <row r="150" spans="7:39" x14ac:dyDescent="0.25">
      <c r="G150" s="1"/>
      <c r="I150" s="1"/>
      <c r="L150"/>
      <c r="M150" s="1"/>
      <c r="N150" s="1"/>
      <c r="O150" s="1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</row>
    <row r="151" spans="7:39" x14ac:dyDescent="0.25">
      <c r="G151" s="1"/>
      <c r="I151" s="1"/>
      <c r="L151"/>
      <c r="M151" s="1"/>
      <c r="N151" s="1"/>
      <c r="O151" s="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</row>
    <row r="152" spans="7:39" x14ac:dyDescent="0.25">
      <c r="G152" s="1"/>
      <c r="I152" s="1"/>
      <c r="L152"/>
      <c r="M152" s="1"/>
      <c r="N152" s="1"/>
      <c r="O152" s="1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</row>
    <row r="153" spans="7:39" x14ac:dyDescent="0.25">
      <c r="G153" s="1"/>
      <c r="I153" s="1"/>
      <c r="L153"/>
      <c r="M153" s="1"/>
      <c r="N153" s="1"/>
      <c r="O153" s="1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</row>
    <row r="154" spans="7:39" x14ac:dyDescent="0.25">
      <c r="G154" s="1"/>
      <c r="I154" s="1"/>
      <c r="L154"/>
      <c r="M154" s="1"/>
      <c r="N154" s="1"/>
      <c r="O154" s="1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</row>
    <row r="155" spans="7:39" x14ac:dyDescent="0.25">
      <c r="G155" s="1"/>
      <c r="I155" s="1"/>
      <c r="L155"/>
      <c r="M155" s="1"/>
      <c r="N155" s="1"/>
      <c r="O155" s="1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</row>
    <row r="156" spans="7:39" x14ac:dyDescent="0.25">
      <c r="G156" s="1"/>
      <c r="I156" s="1"/>
      <c r="L156"/>
      <c r="M156" s="1"/>
      <c r="N156" s="1"/>
      <c r="O156" s="1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</row>
    <row r="157" spans="7:39" x14ac:dyDescent="0.25">
      <c r="G157" s="1"/>
      <c r="I157" s="1"/>
      <c r="L157"/>
      <c r="M157" s="1"/>
      <c r="N157" s="1"/>
      <c r="O157" s="1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</row>
    <row r="158" spans="7:39" x14ac:dyDescent="0.25">
      <c r="G158" s="1"/>
      <c r="I158" s="1"/>
      <c r="L158"/>
      <c r="M158" s="1"/>
      <c r="N158" s="1"/>
      <c r="O158" s="1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</row>
    <row r="159" spans="7:39" x14ac:dyDescent="0.25">
      <c r="G159" s="1"/>
      <c r="I159" s="1"/>
      <c r="L159"/>
      <c r="M159" s="1"/>
      <c r="N159" s="1"/>
      <c r="O159" s="1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</row>
    <row r="160" spans="7:39" x14ac:dyDescent="0.25">
      <c r="G160" s="1"/>
      <c r="I160" s="1"/>
      <c r="L160"/>
      <c r="M160" s="1"/>
      <c r="N160" s="1"/>
      <c r="O160" s="1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</row>
    <row r="161" spans="7:39" x14ac:dyDescent="0.25">
      <c r="G161" s="1"/>
      <c r="I161" s="1"/>
      <c r="L161"/>
      <c r="M161" s="1"/>
      <c r="N161" s="1"/>
      <c r="O161" s="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</row>
    <row r="162" spans="7:39" x14ac:dyDescent="0.25">
      <c r="G162" s="1"/>
      <c r="I162" s="1"/>
      <c r="L162"/>
      <c r="M162" s="1"/>
      <c r="N162" s="1"/>
      <c r="O162" s="1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</row>
    <row r="163" spans="7:39" x14ac:dyDescent="0.25">
      <c r="G163" s="1"/>
      <c r="I163" s="1"/>
      <c r="L163"/>
      <c r="M163" s="1"/>
      <c r="N163" s="1"/>
      <c r="O163" s="1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</row>
    <row r="164" spans="7:39" x14ac:dyDescent="0.25">
      <c r="G164" s="1"/>
      <c r="I164" s="1"/>
      <c r="L164"/>
      <c r="M164" s="1"/>
      <c r="N164" s="1"/>
      <c r="O164" s="1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</row>
    <row r="165" spans="7:39" x14ac:dyDescent="0.25">
      <c r="G165" s="1"/>
      <c r="I165" s="1"/>
      <c r="L165"/>
      <c r="M165" s="1"/>
      <c r="N165" s="1"/>
      <c r="O165" s="1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</row>
    <row r="166" spans="7:39" x14ac:dyDescent="0.25">
      <c r="G166" s="1"/>
      <c r="I166" s="1"/>
      <c r="L166"/>
      <c r="M166" s="1"/>
      <c r="N166" s="1"/>
      <c r="O166" s="1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</row>
    <row r="167" spans="7:39" x14ac:dyDescent="0.25">
      <c r="G167" s="1"/>
      <c r="I167" s="1"/>
      <c r="L167"/>
      <c r="M167" s="1"/>
      <c r="N167" s="1"/>
      <c r="O167" s="1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</row>
    <row r="168" spans="7:39" x14ac:dyDescent="0.25">
      <c r="G168" s="1"/>
      <c r="I168" s="1"/>
      <c r="L168"/>
      <c r="M168" s="1"/>
      <c r="N168" s="1"/>
      <c r="O168" s="1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</row>
    <row r="169" spans="7:39" x14ac:dyDescent="0.25">
      <c r="G169" s="1"/>
      <c r="I169" s="1"/>
      <c r="L169"/>
      <c r="M169" s="1"/>
      <c r="N169" s="1"/>
      <c r="O169" s="1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</row>
    <row r="170" spans="7:39" x14ac:dyDescent="0.25">
      <c r="G170" s="1"/>
      <c r="I170" s="1"/>
      <c r="L170"/>
      <c r="M170" s="1"/>
      <c r="N170" s="1"/>
      <c r="O170" s="1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</row>
    <row r="171" spans="7:39" x14ac:dyDescent="0.25">
      <c r="G171" s="1"/>
      <c r="I171" s="1"/>
      <c r="L171"/>
      <c r="M171" s="1"/>
      <c r="N171" s="1"/>
      <c r="O171" s="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</row>
    <row r="172" spans="7:39" x14ac:dyDescent="0.25">
      <c r="G172" s="1"/>
      <c r="I172" s="1"/>
      <c r="L172"/>
      <c r="M172" s="1"/>
      <c r="N172" s="1"/>
      <c r="O172" s="1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</row>
    <row r="173" spans="7:39" x14ac:dyDescent="0.25">
      <c r="G173" s="1"/>
      <c r="I173" s="1"/>
      <c r="L173"/>
      <c r="M173" s="1"/>
      <c r="N173" s="1"/>
      <c r="O173" s="1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</row>
    <row r="174" spans="7:39" x14ac:dyDescent="0.25">
      <c r="G174" s="1"/>
      <c r="I174" s="1"/>
      <c r="L174"/>
      <c r="M174" s="1"/>
      <c r="N174" s="1"/>
      <c r="O174" s="1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</row>
    <row r="175" spans="7:39" x14ac:dyDescent="0.25">
      <c r="G175" s="1"/>
      <c r="I175" s="1"/>
      <c r="L175"/>
      <c r="M175" s="1"/>
      <c r="N175" s="1"/>
      <c r="O175" s="1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</row>
    <row r="176" spans="7:39" x14ac:dyDescent="0.25">
      <c r="G176" s="1"/>
      <c r="I176" s="1"/>
      <c r="L176"/>
      <c r="M176" s="1"/>
      <c r="N176" s="1"/>
      <c r="O176" s="1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</row>
    <row r="177" spans="7:39" x14ac:dyDescent="0.25">
      <c r="G177" s="1"/>
      <c r="I177" s="1"/>
      <c r="L177"/>
      <c r="M177" s="1"/>
      <c r="N177" s="1"/>
      <c r="O177" s="1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</row>
    <row r="178" spans="7:39" x14ac:dyDescent="0.25">
      <c r="G178" s="1"/>
      <c r="I178" s="1"/>
      <c r="L178"/>
      <c r="M178" s="1"/>
      <c r="N178" s="1"/>
      <c r="O178" s="1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</row>
    <row r="179" spans="7:39" x14ac:dyDescent="0.25">
      <c r="G179" s="1"/>
      <c r="I179" s="1"/>
      <c r="L179"/>
      <c r="M179" s="1"/>
      <c r="N179" s="1"/>
      <c r="O179" s="1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</row>
    <row r="180" spans="7:39" x14ac:dyDescent="0.25">
      <c r="G180" s="1"/>
      <c r="I180" s="1"/>
      <c r="L180"/>
      <c r="M180" s="1"/>
      <c r="N180" s="1"/>
      <c r="O180" s="1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</row>
    <row r="181" spans="7:39" x14ac:dyDescent="0.25">
      <c r="G181" s="1"/>
      <c r="I181" s="1"/>
      <c r="L181"/>
      <c r="M181" s="1"/>
      <c r="N181" s="1"/>
      <c r="O181" s="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</row>
    <row r="182" spans="7:39" x14ac:dyDescent="0.25">
      <c r="G182" s="1"/>
      <c r="I182" s="1"/>
      <c r="L182"/>
      <c r="M182" s="1"/>
      <c r="N182" s="1"/>
      <c r="O182" s="1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</row>
    <row r="183" spans="7:39" x14ac:dyDescent="0.25">
      <c r="G183" s="1"/>
      <c r="I183" s="1"/>
      <c r="L183"/>
      <c r="M183" s="1"/>
      <c r="N183" s="1"/>
      <c r="O183" s="1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</row>
    <row r="184" spans="7:39" x14ac:dyDescent="0.25">
      <c r="G184" s="1"/>
      <c r="I184" s="1"/>
      <c r="L184"/>
      <c r="M184" s="1"/>
      <c r="N184" s="1"/>
      <c r="O184" s="1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</row>
    <row r="185" spans="7:39" x14ac:dyDescent="0.25">
      <c r="G185" s="1"/>
      <c r="I185" s="1"/>
      <c r="L185"/>
      <c r="M185" s="1"/>
      <c r="N185" s="1"/>
      <c r="O185" s="1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</row>
    <row r="186" spans="7:39" x14ac:dyDescent="0.25">
      <c r="G186" s="1"/>
      <c r="I186" s="1"/>
      <c r="L186"/>
      <c r="M186" s="1"/>
      <c r="N186" s="1"/>
      <c r="O186" s="1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</row>
    <row r="187" spans="7:39" x14ac:dyDescent="0.25">
      <c r="G187" s="1"/>
      <c r="I187" s="1"/>
      <c r="L187"/>
      <c r="M187" s="1"/>
      <c r="N187" s="1"/>
      <c r="O187" s="1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</row>
    <row r="188" spans="7:39" x14ac:dyDescent="0.25">
      <c r="G188" s="1"/>
      <c r="I188" s="1"/>
      <c r="L188"/>
      <c r="M188" s="1"/>
      <c r="N188" s="1"/>
      <c r="O188" s="1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</row>
    <row r="189" spans="7:39" x14ac:dyDescent="0.25">
      <c r="G189" s="1"/>
      <c r="I189" s="1"/>
      <c r="L189"/>
      <c r="M189" s="1"/>
      <c r="N189" s="1"/>
      <c r="O189" s="1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</row>
    <row r="190" spans="7:39" x14ac:dyDescent="0.25">
      <c r="G190" s="1"/>
      <c r="I190" s="1"/>
      <c r="L190"/>
      <c r="M190" s="1"/>
      <c r="N190" s="1"/>
      <c r="O190" s="1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</row>
    <row r="191" spans="7:39" x14ac:dyDescent="0.25">
      <c r="G191" s="1"/>
      <c r="I191" s="1"/>
      <c r="L191"/>
      <c r="M191" s="1"/>
      <c r="N191" s="1"/>
      <c r="O191" s="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</row>
    <row r="192" spans="7:39" x14ac:dyDescent="0.25">
      <c r="G192" s="1"/>
      <c r="I192" s="1"/>
      <c r="L192"/>
      <c r="M192" s="1"/>
      <c r="N192" s="1"/>
      <c r="O192" s="1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</row>
    <row r="193" spans="7:39" x14ac:dyDescent="0.25">
      <c r="G193" s="1"/>
      <c r="I193" s="1"/>
      <c r="L193"/>
      <c r="M193" s="1"/>
      <c r="N193" s="1"/>
      <c r="O193" s="1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</row>
    <row r="194" spans="7:39" x14ac:dyDescent="0.25">
      <c r="G194" s="1"/>
      <c r="I194" s="1"/>
      <c r="L194"/>
      <c r="M194" s="1"/>
      <c r="N194" s="1"/>
      <c r="O194" s="1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</row>
    <row r="195" spans="7:39" x14ac:dyDescent="0.25">
      <c r="G195" s="1"/>
      <c r="I195" s="1"/>
      <c r="L195"/>
      <c r="M195" s="1"/>
      <c r="N195" s="1"/>
      <c r="O195" s="1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</row>
    <row r="196" spans="7:39" x14ac:dyDescent="0.25">
      <c r="G196" s="1"/>
      <c r="I196" s="1"/>
      <c r="L196"/>
      <c r="M196" s="1"/>
      <c r="N196" s="1"/>
      <c r="O196" s="1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</row>
    <row r="197" spans="7:39" x14ac:dyDescent="0.25">
      <c r="G197" s="1"/>
      <c r="I197" s="1"/>
      <c r="L197"/>
      <c r="M197" s="1"/>
      <c r="N197" s="1"/>
      <c r="O197" s="1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</row>
    <row r="198" spans="7:39" x14ac:dyDescent="0.25">
      <c r="H198"/>
      <c r="L198"/>
      <c r="M198" s="1"/>
      <c r="N198" s="1"/>
      <c r="O198" s="1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</row>
    <row r="199" spans="7:39" x14ac:dyDescent="0.25">
      <c r="H199"/>
      <c r="L199"/>
      <c r="M199" s="1"/>
      <c r="N199" s="1"/>
      <c r="O199" s="1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</row>
    <row r="200" spans="7:39" x14ac:dyDescent="0.25">
      <c r="H200"/>
      <c r="L200"/>
      <c r="M200" s="1"/>
      <c r="N200" s="1"/>
      <c r="O200" s="1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</row>
    <row r="201" spans="7:39" x14ac:dyDescent="0.25">
      <c r="H201"/>
      <c r="L201"/>
      <c r="M201" s="1"/>
      <c r="N201" s="1"/>
      <c r="O201" s="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</row>
    <row r="202" spans="7:39" x14ac:dyDescent="0.25">
      <c r="H202"/>
      <c r="L202"/>
      <c r="M202" s="1"/>
      <c r="N202" s="1"/>
      <c r="O202" s="1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</row>
    <row r="203" spans="7:39" x14ac:dyDescent="0.25">
      <c r="H203"/>
      <c r="L203"/>
      <c r="M203" s="1"/>
      <c r="N203" s="1"/>
      <c r="O203" s="1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</row>
    <row r="204" spans="7:39" x14ac:dyDescent="0.25">
      <c r="H204"/>
      <c r="L204"/>
      <c r="M204" s="1"/>
      <c r="N204" s="1"/>
      <c r="O204" s="1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</row>
    <row r="205" spans="7:39" x14ac:dyDescent="0.25">
      <c r="H205"/>
      <c r="L205"/>
      <c r="M205" s="1"/>
      <c r="N205" s="1"/>
      <c r="O205" s="1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</row>
    <row r="206" spans="7:39" x14ac:dyDescent="0.25">
      <c r="H206"/>
      <c r="L206"/>
      <c r="M206" s="1"/>
      <c r="N206" s="1"/>
      <c r="O206" s="1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</row>
    <row r="207" spans="7:39" x14ac:dyDescent="0.25">
      <c r="H207"/>
      <c r="L207"/>
      <c r="M207" s="1"/>
      <c r="N207" s="1"/>
      <c r="O207" s="1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</row>
    <row r="208" spans="7:39" x14ac:dyDescent="0.25">
      <c r="H208"/>
      <c r="L208"/>
      <c r="M208" s="1"/>
      <c r="N208" s="1"/>
      <c r="O208" s="1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</row>
    <row r="209" spans="8:39" x14ac:dyDescent="0.25">
      <c r="H209"/>
      <c r="L209"/>
      <c r="M209" s="1"/>
      <c r="N209" s="1"/>
      <c r="O209" s="1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</row>
    <row r="210" spans="8:39" x14ac:dyDescent="0.25">
      <c r="H210"/>
      <c r="L210"/>
      <c r="M210" s="1"/>
      <c r="N210" s="1"/>
      <c r="O210" s="1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</row>
    <row r="211" spans="8:39" x14ac:dyDescent="0.25">
      <c r="H211"/>
      <c r="L211"/>
      <c r="M211" s="1"/>
      <c r="N211" s="1"/>
      <c r="O211" s="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</row>
    <row r="212" spans="8:39" x14ac:dyDescent="0.25">
      <c r="H212"/>
      <c r="L212"/>
      <c r="M212" s="1"/>
      <c r="N212" s="1"/>
      <c r="O212" s="1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</row>
    <row r="213" spans="8:39" x14ac:dyDescent="0.25">
      <c r="H213"/>
      <c r="L213"/>
      <c r="M213" s="1"/>
      <c r="N213" s="1"/>
      <c r="O213" s="1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</row>
    <row r="214" spans="8:39" x14ac:dyDescent="0.25">
      <c r="H214"/>
      <c r="L214"/>
      <c r="M214" s="1"/>
      <c r="N214" s="1"/>
      <c r="O214" s="1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</row>
    <row r="215" spans="8:39" x14ac:dyDescent="0.25">
      <c r="H215"/>
      <c r="L215"/>
      <c r="M215" s="1"/>
      <c r="N215" s="1"/>
      <c r="O215" s="1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</row>
    <row r="216" spans="8:39" x14ac:dyDescent="0.25">
      <c r="H216"/>
      <c r="L216"/>
      <c r="M216" s="1"/>
      <c r="N216" s="1"/>
      <c r="O216" s="1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</row>
    <row r="217" spans="8:39" x14ac:dyDescent="0.25">
      <c r="H217"/>
      <c r="L217"/>
      <c r="M217" s="1"/>
      <c r="N217" s="1"/>
      <c r="O217" s="1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</row>
    <row r="218" spans="8:39" x14ac:dyDescent="0.25">
      <c r="H218"/>
      <c r="L218"/>
      <c r="M218" s="1"/>
      <c r="N218" s="1"/>
      <c r="O218" s="1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</row>
    <row r="219" spans="8:39" x14ac:dyDescent="0.25">
      <c r="H219"/>
      <c r="L219"/>
      <c r="M219" s="1"/>
      <c r="N219" s="1"/>
      <c r="O219" s="1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</row>
    <row r="220" spans="8:39" x14ac:dyDescent="0.25">
      <c r="H220"/>
      <c r="L220"/>
      <c r="M220" s="1"/>
      <c r="N220" s="1"/>
      <c r="O220" s="1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</row>
    <row r="221" spans="8:39" x14ac:dyDescent="0.25">
      <c r="H221"/>
      <c r="L221"/>
      <c r="M221" s="1"/>
      <c r="N221" s="1"/>
      <c r="O221" s="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</row>
    <row r="222" spans="8:39" x14ac:dyDescent="0.25">
      <c r="H222"/>
      <c r="L222"/>
      <c r="M222" s="1"/>
      <c r="N222" s="1"/>
      <c r="O222" s="1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</row>
    <row r="223" spans="8:39" x14ac:dyDescent="0.25">
      <c r="H223"/>
      <c r="L223"/>
      <c r="M223" s="1"/>
      <c r="N223" s="1"/>
      <c r="O223" s="1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</row>
    <row r="224" spans="8:39" x14ac:dyDescent="0.25">
      <c r="H224"/>
      <c r="L224"/>
      <c r="M224" s="1"/>
      <c r="N224" s="1"/>
      <c r="O224" s="1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</row>
    <row r="225" spans="8:39" x14ac:dyDescent="0.25">
      <c r="H225"/>
      <c r="L225"/>
      <c r="M225" s="1"/>
      <c r="N225" s="1"/>
      <c r="O225" s="1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</row>
    <row r="226" spans="8:39" x14ac:dyDescent="0.25">
      <c r="H226"/>
      <c r="L226"/>
      <c r="M226" s="1"/>
      <c r="N226" s="1"/>
      <c r="O226" s="1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</row>
    <row r="227" spans="8:39" x14ac:dyDescent="0.25">
      <c r="H227"/>
      <c r="L227"/>
      <c r="M227" s="1"/>
      <c r="N227" s="1"/>
      <c r="O227" s="1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</row>
    <row r="228" spans="8:39" x14ac:dyDescent="0.25">
      <c r="H228"/>
      <c r="L228"/>
      <c r="M228" s="1"/>
      <c r="N228" s="1"/>
      <c r="O228" s="1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</row>
    <row r="229" spans="8:39" x14ac:dyDescent="0.25">
      <c r="H229"/>
      <c r="L229"/>
      <c r="M229" s="1"/>
      <c r="N229" s="1"/>
      <c r="O229" s="1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</row>
    <row r="230" spans="8:39" x14ac:dyDescent="0.25">
      <c r="H230"/>
      <c r="L230"/>
      <c r="M230" s="1"/>
      <c r="N230" s="1"/>
      <c r="O230" s="1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</row>
    <row r="231" spans="8:39" x14ac:dyDescent="0.25">
      <c r="H231"/>
      <c r="L231"/>
      <c r="M231" s="1"/>
      <c r="N231" s="1"/>
      <c r="O231" s="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</row>
    <row r="232" spans="8:39" x14ac:dyDescent="0.25">
      <c r="H232"/>
      <c r="L232"/>
      <c r="M232" s="1"/>
      <c r="N232" s="1"/>
      <c r="O232" s="1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</row>
    <row r="233" spans="8:39" x14ac:dyDescent="0.25">
      <c r="H233"/>
      <c r="L233"/>
      <c r="M233" s="1"/>
      <c r="N233" s="1"/>
      <c r="O233" s="1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</row>
    <row r="234" spans="8:39" x14ac:dyDescent="0.25">
      <c r="H234"/>
      <c r="L234"/>
      <c r="M234" s="1"/>
      <c r="N234" s="1"/>
      <c r="O234" s="1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</row>
    <row r="235" spans="8:39" x14ac:dyDescent="0.25">
      <c r="H235"/>
      <c r="L235"/>
      <c r="M235" s="1"/>
      <c r="N235" s="1"/>
      <c r="O235" s="1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</row>
    <row r="236" spans="8:39" x14ac:dyDescent="0.25">
      <c r="H236"/>
      <c r="L236"/>
      <c r="M236" s="1"/>
      <c r="N236" s="1"/>
      <c r="O236" s="1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</row>
    <row r="237" spans="8:39" x14ac:dyDescent="0.25">
      <c r="H237"/>
      <c r="L237"/>
      <c r="M237" s="1"/>
      <c r="N237" s="1"/>
      <c r="O237" s="1"/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</row>
    <row r="238" spans="8:39" x14ac:dyDescent="0.25">
      <c r="H238"/>
      <c r="L238"/>
      <c r="M238" s="1"/>
      <c r="N238" s="1"/>
      <c r="O238" s="1"/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</row>
    <row r="239" spans="8:39" x14ac:dyDescent="0.25">
      <c r="H239"/>
      <c r="L239"/>
      <c r="M239" s="1"/>
      <c r="N239" s="1"/>
      <c r="O239" s="1"/>
      <c r="W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</row>
    <row r="240" spans="8:39" x14ac:dyDescent="0.25">
      <c r="H240"/>
      <c r="L240"/>
      <c r="M240" s="1"/>
      <c r="N240" s="1"/>
      <c r="O240" s="1"/>
      <c r="W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</row>
    <row r="241" spans="8:39" x14ac:dyDescent="0.25">
      <c r="H241"/>
      <c r="L241"/>
      <c r="M241" s="1"/>
      <c r="N241" s="1"/>
      <c r="O241" s="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</row>
    <row r="242" spans="8:39" x14ac:dyDescent="0.25">
      <c r="H242"/>
      <c r="L242"/>
      <c r="M242" s="1"/>
      <c r="N242" s="1"/>
      <c r="O242" s="1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</row>
    <row r="243" spans="8:39" x14ac:dyDescent="0.25">
      <c r="H243"/>
      <c r="L243"/>
      <c r="M243" s="1"/>
      <c r="N243" s="1"/>
      <c r="O243" s="1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</row>
    <row r="244" spans="8:39" x14ac:dyDescent="0.25">
      <c r="H244"/>
      <c r="L244"/>
      <c r="M244" s="1"/>
      <c r="N244" s="1"/>
      <c r="O244" s="1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</row>
    <row r="245" spans="8:39" x14ac:dyDescent="0.25">
      <c r="H245"/>
      <c r="L245"/>
      <c r="M245" s="1"/>
      <c r="N245" s="1"/>
      <c r="O245" s="1"/>
      <c r="W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</row>
    <row r="246" spans="8:39" x14ac:dyDescent="0.25">
      <c r="H246"/>
      <c r="L246"/>
      <c r="M246" s="1"/>
      <c r="N246" s="1"/>
      <c r="O246" s="1"/>
      <c r="W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</row>
    <row r="247" spans="8:39" x14ac:dyDescent="0.25">
      <c r="H247"/>
      <c r="L247"/>
      <c r="M247" s="1"/>
      <c r="N247" s="1"/>
      <c r="O247" s="1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</row>
    <row r="248" spans="8:39" x14ac:dyDescent="0.25">
      <c r="H248"/>
      <c r="L248"/>
      <c r="M248" s="1"/>
      <c r="N248" s="1"/>
      <c r="O248" s="1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</row>
    <row r="249" spans="8:39" x14ac:dyDescent="0.25">
      <c r="H249"/>
      <c r="L249"/>
      <c r="M249" s="1"/>
      <c r="N249" s="1"/>
      <c r="O249" s="1"/>
      <c r="W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</row>
    <row r="250" spans="8:39" x14ac:dyDescent="0.25">
      <c r="H250"/>
      <c r="L250"/>
      <c r="M250" s="1"/>
      <c r="N250" s="1"/>
      <c r="O250" s="1"/>
      <c r="W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</row>
    <row r="251" spans="8:39" x14ac:dyDescent="0.25">
      <c r="H251"/>
      <c r="L251"/>
      <c r="M251" s="1"/>
      <c r="N251" s="1"/>
      <c r="O251" s="1"/>
      <c r="W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</row>
    <row r="252" spans="8:39" x14ac:dyDescent="0.25">
      <c r="H252"/>
      <c r="L252"/>
      <c r="M252" s="1"/>
      <c r="N252" s="1"/>
      <c r="O252" s="1"/>
      <c r="W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</row>
    <row r="253" spans="8:39" x14ac:dyDescent="0.25">
      <c r="H253"/>
      <c r="L253"/>
      <c r="M253" s="1"/>
      <c r="N253" s="1"/>
      <c r="O253" s="1"/>
      <c r="W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</row>
    <row r="254" spans="8:39" x14ac:dyDescent="0.25">
      <c r="H254"/>
      <c r="L254"/>
      <c r="M254" s="1"/>
      <c r="N254" s="1"/>
      <c r="O254" s="1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</row>
    <row r="255" spans="8:39" x14ac:dyDescent="0.25">
      <c r="H255"/>
      <c r="L255"/>
      <c r="M255" s="1"/>
      <c r="N255" s="1"/>
      <c r="O255" s="1"/>
      <c r="W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</row>
    <row r="256" spans="8:39" x14ac:dyDescent="0.25">
      <c r="H256"/>
      <c r="L256"/>
      <c r="M256" s="1"/>
      <c r="N256" s="1"/>
      <c r="O256" s="1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</row>
    <row r="257" spans="8:39" x14ac:dyDescent="0.25">
      <c r="H257"/>
      <c r="L257"/>
      <c r="M257" s="1"/>
      <c r="N257" s="1"/>
      <c r="O257" s="1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</row>
    <row r="258" spans="8:39" x14ac:dyDescent="0.25">
      <c r="H258"/>
      <c r="L258"/>
      <c r="M258" s="1"/>
      <c r="N258" s="1"/>
      <c r="O258" s="1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</row>
    <row r="259" spans="8:39" x14ac:dyDescent="0.25">
      <c r="H259"/>
      <c r="L259"/>
      <c r="M259" s="1"/>
      <c r="N259" s="1"/>
      <c r="O259" s="1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</row>
    <row r="260" spans="8:39" x14ac:dyDescent="0.25">
      <c r="H260"/>
      <c r="L260"/>
      <c r="M260" s="1"/>
      <c r="N260" s="1"/>
      <c r="O260" s="1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</row>
    <row r="261" spans="8:39" x14ac:dyDescent="0.25">
      <c r="H261"/>
      <c r="L261"/>
      <c r="M261" s="1"/>
      <c r="N261" s="1"/>
      <c r="O261" s="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</row>
    <row r="262" spans="8:39" x14ac:dyDescent="0.25">
      <c r="H262"/>
      <c r="L262"/>
      <c r="M262" s="1"/>
      <c r="N262" s="1"/>
      <c r="O262" s="1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</row>
    <row r="263" spans="8:39" x14ac:dyDescent="0.25">
      <c r="H263"/>
      <c r="L263"/>
      <c r="M263" s="1"/>
      <c r="N263" s="1"/>
      <c r="O263" s="1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</row>
    <row r="264" spans="8:39" x14ac:dyDescent="0.25">
      <c r="H264"/>
      <c r="L264"/>
      <c r="M264" s="1"/>
      <c r="N264" s="1"/>
      <c r="O264" s="1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</row>
    <row r="265" spans="8:39" x14ac:dyDescent="0.25">
      <c r="H265"/>
      <c r="L265"/>
      <c r="M265" s="1"/>
      <c r="N265" s="1"/>
      <c r="O265" s="1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</row>
    <row r="266" spans="8:39" x14ac:dyDescent="0.25">
      <c r="H266"/>
      <c r="L266"/>
      <c r="M266" s="1"/>
      <c r="N266" s="1"/>
      <c r="O266" s="1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</row>
    <row r="267" spans="8:39" x14ac:dyDescent="0.25">
      <c r="H267"/>
      <c r="L267"/>
      <c r="M267" s="1"/>
      <c r="N267" s="1"/>
      <c r="O267" s="1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</row>
    <row r="268" spans="8:39" x14ac:dyDescent="0.25">
      <c r="H268"/>
      <c r="L268"/>
      <c r="M268" s="1"/>
      <c r="N268" s="1"/>
      <c r="O268" s="1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</row>
    <row r="269" spans="8:39" x14ac:dyDescent="0.25">
      <c r="H269"/>
      <c r="L269"/>
      <c r="M269" s="1"/>
      <c r="N269" s="1"/>
      <c r="O269" s="1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</row>
    <row r="270" spans="8:39" x14ac:dyDescent="0.25">
      <c r="H270"/>
      <c r="L270"/>
      <c r="M270" s="1"/>
      <c r="N270" s="1"/>
      <c r="O270" s="1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</row>
    <row r="271" spans="8:39" x14ac:dyDescent="0.25">
      <c r="H271"/>
      <c r="L271"/>
      <c r="M271" s="1"/>
      <c r="N271" s="1"/>
      <c r="O271" s="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</row>
    <row r="272" spans="8:39" x14ac:dyDescent="0.25">
      <c r="H272"/>
      <c r="L272"/>
      <c r="M272" s="1"/>
      <c r="N272" s="1"/>
      <c r="O272" s="1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</row>
    <row r="273" spans="8:39" x14ac:dyDescent="0.25">
      <c r="H273"/>
      <c r="L273"/>
      <c r="M273" s="1"/>
      <c r="N273" s="1"/>
      <c r="O273" s="1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</row>
    <row r="274" spans="8:39" x14ac:dyDescent="0.25">
      <c r="H274"/>
      <c r="L274"/>
      <c r="M274" s="1"/>
      <c r="N274" s="1"/>
      <c r="O274" s="1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</row>
    <row r="275" spans="8:39" x14ac:dyDescent="0.25">
      <c r="H275"/>
      <c r="L275"/>
      <c r="M275" s="1"/>
      <c r="N275" s="1"/>
      <c r="O275" s="1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</row>
    <row r="276" spans="8:39" x14ac:dyDescent="0.25">
      <c r="H276"/>
      <c r="L276"/>
      <c r="M276" s="1"/>
      <c r="N276" s="1"/>
      <c r="O276" s="1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</row>
    <row r="277" spans="8:39" x14ac:dyDescent="0.25">
      <c r="H277"/>
      <c r="L277"/>
      <c r="M277" s="1"/>
      <c r="N277" s="1"/>
      <c r="O277" s="1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</row>
    <row r="278" spans="8:39" x14ac:dyDescent="0.25">
      <c r="H278"/>
      <c r="L278"/>
      <c r="M278" s="1"/>
      <c r="N278" s="1"/>
      <c r="O278" s="1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</row>
    <row r="279" spans="8:39" x14ac:dyDescent="0.25">
      <c r="H279"/>
      <c r="L279"/>
      <c r="M279" s="1"/>
      <c r="N279" s="1"/>
      <c r="O279" s="1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</row>
    <row r="280" spans="8:39" x14ac:dyDescent="0.25">
      <c r="H280"/>
      <c r="L280"/>
      <c r="M280" s="1"/>
      <c r="N280" s="1"/>
      <c r="O280" s="1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</row>
    <row r="281" spans="8:39" x14ac:dyDescent="0.25">
      <c r="H281"/>
      <c r="L281"/>
      <c r="M281" s="1"/>
      <c r="N281" s="1"/>
      <c r="O281" s="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</row>
    <row r="282" spans="8:39" x14ac:dyDescent="0.25">
      <c r="H282"/>
      <c r="L282"/>
      <c r="M282" s="1"/>
      <c r="N282" s="1"/>
      <c r="O282" s="1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</row>
    <row r="283" spans="8:39" x14ac:dyDescent="0.25">
      <c r="H283"/>
      <c r="L283"/>
      <c r="M283" s="1"/>
      <c r="N283" s="1"/>
      <c r="O283" s="1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</row>
    <row r="284" spans="8:39" x14ac:dyDescent="0.25">
      <c r="H284"/>
      <c r="L284"/>
      <c r="M284" s="1"/>
      <c r="N284" s="1"/>
      <c r="O284" s="1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</row>
    <row r="285" spans="8:39" x14ac:dyDescent="0.25">
      <c r="H285"/>
      <c r="L285"/>
      <c r="M285" s="1"/>
      <c r="N285" s="1"/>
      <c r="O285" s="1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</row>
    <row r="286" spans="8:39" x14ac:dyDescent="0.25">
      <c r="H286"/>
      <c r="L286"/>
      <c r="M286" s="1"/>
      <c r="N286" s="1"/>
      <c r="O286" s="1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</row>
    <row r="287" spans="8:39" x14ac:dyDescent="0.25">
      <c r="H287"/>
      <c r="L287"/>
      <c r="M287" s="1"/>
      <c r="N287" s="1"/>
      <c r="O287" s="1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</row>
    <row r="288" spans="8:39" x14ac:dyDescent="0.25">
      <c r="H288"/>
      <c r="L288"/>
      <c r="M288" s="1"/>
      <c r="N288" s="1"/>
      <c r="O288" s="1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</row>
    <row r="289" spans="8:39" x14ac:dyDescent="0.25">
      <c r="H289"/>
      <c r="L289"/>
      <c r="M289" s="1"/>
      <c r="N289" s="1"/>
      <c r="O289" s="1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</row>
    <row r="290" spans="8:39" x14ac:dyDescent="0.25">
      <c r="H290"/>
      <c r="L290"/>
      <c r="M290" s="1"/>
      <c r="N290" s="1"/>
      <c r="O290" s="1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</row>
    <row r="291" spans="8:39" x14ac:dyDescent="0.25">
      <c r="H291"/>
      <c r="L291"/>
      <c r="M291" s="1"/>
      <c r="N291" s="1"/>
      <c r="O291" s="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</row>
    <row r="292" spans="8:39" x14ac:dyDescent="0.25">
      <c r="H292"/>
      <c r="L292"/>
      <c r="M292" s="1"/>
      <c r="N292" s="1"/>
      <c r="O292" s="1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</row>
    <row r="293" spans="8:39" x14ac:dyDescent="0.25">
      <c r="H293"/>
      <c r="L293"/>
      <c r="M293" s="1"/>
      <c r="N293" s="1"/>
      <c r="O293" s="1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</row>
    <row r="294" spans="8:39" x14ac:dyDescent="0.25">
      <c r="H294"/>
      <c r="L294"/>
      <c r="M294" s="1"/>
      <c r="N294" s="1"/>
      <c r="O294" s="1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</row>
    <row r="295" spans="8:39" x14ac:dyDescent="0.25">
      <c r="H295"/>
      <c r="L295"/>
      <c r="M295" s="1"/>
      <c r="N295" s="1"/>
      <c r="O295" s="1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</row>
    <row r="296" spans="8:39" x14ac:dyDescent="0.25">
      <c r="H296"/>
      <c r="L296"/>
      <c r="M296" s="1"/>
      <c r="N296" s="1"/>
      <c r="O296" s="1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</row>
    <row r="297" spans="8:39" x14ac:dyDescent="0.25">
      <c r="H297"/>
      <c r="L297"/>
      <c r="M297" s="1"/>
      <c r="N297" s="1"/>
      <c r="O297" s="1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</row>
    <row r="298" spans="8:39" x14ac:dyDescent="0.25">
      <c r="H298"/>
      <c r="L298"/>
      <c r="M298" s="1"/>
      <c r="N298" s="1"/>
      <c r="O298" s="1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</row>
    <row r="299" spans="8:39" x14ac:dyDescent="0.25">
      <c r="H299"/>
      <c r="L299"/>
      <c r="M299" s="1"/>
      <c r="N299" s="1"/>
      <c r="O299" s="1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</row>
    <row r="300" spans="8:39" x14ac:dyDescent="0.25">
      <c r="H300"/>
      <c r="L300"/>
      <c r="M300" s="1"/>
      <c r="N300" s="1"/>
      <c r="O300" s="1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</row>
    <row r="301" spans="8:39" x14ac:dyDescent="0.25">
      <c r="H301"/>
      <c r="L301"/>
      <c r="M301" s="1"/>
      <c r="N301" s="1"/>
      <c r="O301" s="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</row>
    <row r="302" spans="8:39" x14ac:dyDescent="0.25">
      <c r="H302"/>
      <c r="L302"/>
      <c r="M302" s="1"/>
      <c r="N302" s="1"/>
      <c r="O302" s="1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</row>
    <row r="303" spans="8:39" x14ac:dyDescent="0.25">
      <c r="H303"/>
      <c r="L303"/>
      <c r="M303" s="1"/>
      <c r="N303" s="1"/>
      <c r="O303" s="1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</row>
    <row r="304" spans="8:39" x14ac:dyDescent="0.25">
      <c r="H304"/>
      <c r="L304"/>
      <c r="M304" s="1"/>
      <c r="N304" s="1"/>
      <c r="O304" s="1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</row>
    <row r="305" spans="8:39" x14ac:dyDescent="0.25">
      <c r="H305"/>
      <c r="L305"/>
      <c r="M305" s="1"/>
      <c r="N305" s="1"/>
      <c r="O305" s="1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</row>
    <row r="306" spans="8:39" x14ac:dyDescent="0.25">
      <c r="H306"/>
      <c r="L306"/>
      <c r="M306" s="1"/>
      <c r="N306" s="1"/>
      <c r="O306" s="1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</row>
    <row r="307" spans="8:39" x14ac:dyDescent="0.25">
      <c r="H307"/>
      <c r="L307"/>
      <c r="M307" s="1"/>
      <c r="N307" s="1"/>
      <c r="O307" s="1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</row>
    <row r="308" spans="8:39" x14ac:dyDescent="0.25">
      <c r="H308"/>
      <c r="L308"/>
      <c r="M308" s="1"/>
      <c r="N308" s="1"/>
      <c r="O308" s="1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</row>
    <row r="309" spans="8:39" x14ac:dyDescent="0.25">
      <c r="H309"/>
      <c r="L309"/>
      <c r="M309" s="1"/>
      <c r="N309" s="1"/>
      <c r="O309" s="1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</row>
    <row r="310" spans="8:39" x14ac:dyDescent="0.25">
      <c r="H310"/>
      <c r="L310"/>
      <c r="M310" s="1"/>
      <c r="N310" s="1"/>
      <c r="O310" s="1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  <c r="AM310"/>
    </row>
    <row r="311" spans="8:39" x14ac:dyDescent="0.25">
      <c r="H311"/>
      <c r="L311"/>
      <c r="M311" s="1"/>
      <c r="N311" s="1"/>
      <c r="O311" s="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  <c r="AJ311"/>
      <c r="AK311"/>
      <c r="AL311"/>
      <c r="AM311"/>
    </row>
    <row r="312" spans="8:39" x14ac:dyDescent="0.25">
      <c r="H312"/>
      <c r="L312"/>
      <c r="M312" s="1"/>
      <c r="N312" s="1"/>
      <c r="O312" s="1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  <c r="AJ312"/>
      <c r="AK312"/>
      <c r="AL312"/>
      <c r="AM312"/>
    </row>
    <row r="313" spans="8:39" x14ac:dyDescent="0.25">
      <c r="H313"/>
      <c r="L313"/>
      <c r="M313" s="1"/>
      <c r="N313" s="1"/>
      <c r="O313" s="1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  <c r="AJ313"/>
      <c r="AK313"/>
      <c r="AL313"/>
      <c r="AM313"/>
    </row>
    <row r="314" spans="8:39" x14ac:dyDescent="0.25">
      <c r="H314"/>
      <c r="L314"/>
      <c r="M314" s="1"/>
      <c r="N314" s="1"/>
      <c r="O314" s="1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  <c r="AJ314"/>
      <c r="AK314"/>
      <c r="AL314"/>
      <c r="AM314"/>
    </row>
    <row r="315" spans="8:39" x14ac:dyDescent="0.25">
      <c r="H315"/>
      <c r="L315"/>
      <c r="M315" s="1"/>
      <c r="N315" s="1"/>
      <c r="O315" s="1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  <c r="AJ315"/>
      <c r="AK315"/>
      <c r="AL315"/>
      <c r="AM315"/>
    </row>
    <row r="316" spans="8:39" x14ac:dyDescent="0.25">
      <c r="H316"/>
      <c r="L316"/>
      <c r="M316" s="1"/>
      <c r="N316" s="1"/>
      <c r="O316" s="1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  <c r="AJ316"/>
      <c r="AK316"/>
      <c r="AL316"/>
      <c r="AM316"/>
    </row>
    <row r="317" spans="8:39" x14ac:dyDescent="0.25">
      <c r="H317"/>
      <c r="L317"/>
      <c r="M317" s="1"/>
      <c r="N317" s="1"/>
      <c r="O317" s="1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  <c r="AJ317"/>
      <c r="AK317"/>
      <c r="AL317"/>
      <c r="AM317"/>
    </row>
    <row r="318" spans="8:39" x14ac:dyDescent="0.25">
      <c r="H318"/>
      <c r="L318"/>
      <c r="M318" s="1"/>
      <c r="N318" s="1"/>
      <c r="O318" s="1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  <c r="AJ318"/>
      <c r="AK318"/>
      <c r="AL318"/>
      <c r="AM318"/>
    </row>
    <row r="319" spans="8:39" x14ac:dyDescent="0.25">
      <c r="H319"/>
      <c r="L319"/>
      <c r="M319" s="1"/>
      <c r="N319" s="1"/>
      <c r="O319" s="1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  <c r="AJ319"/>
      <c r="AK319"/>
      <c r="AL319"/>
      <c r="AM319"/>
    </row>
    <row r="320" spans="8:39" x14ac:dyDescent="0.25">
      <c r="H320"/>
      <c r="L320"/>
      <c r="M320" s="1"/>
      <c r="N320" s="1"/>
      <c r="O320" s="1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  <c r="AJ320"/>
      <c r="AK320"/>
      <c r="AL320"/>
      <c r="AM320"/>
    </row>
    <row r="321" spans="8:39" x14ac:dyDescent="0.25">
      <c r="H321"/>
      <c r="L321"/>
      <c r="M321" s="1"/>
      <c r="N321" s="1"/>
      <c r="O321" s="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  <c r="AJ321"/>
      <c r="AK321"/>
      <c r="AL321"/>
      <c r="AM321"/>
    </row>
    <row r="322" spans="8:39" x14ac:dyDescent="0.25">
      <c r="H322"/>
      <c r="L322"/>
      <c r="M322" s="1"/>
      <c r="N322" s="1"/>
      <c r="O322" s="1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  <c r="AJ322"/>
      <c r="AK322"/>
      <c r="AL322"/>
      <c r="AM322"/>
    </row>
    <row r="323" spans="8:39" x14ac:dyDescent="0.25">
      <c r="H323"/>
      <c r="L323"/>
      <c r="M323" s="1"/>
      <c r="N323" s="1"/>
      <c r="O323" s="1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  <c r="AJ323"/>
      <c r="AK323"/>
      <c r="AL323"/>
      <c r="AM323"/>
    </row>
    <row r="324" spans="8:39" x14ac:dyDescent="0.25">
      <c r="H324"/>
      <c r="L324"/>
      <c r="M324" s="1"/>
      <c r="N324" s="1"/>
      <c r="O324" s="1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  <c r="AJ324"/>
      <c r="AK324"/>
      <c r="AL324"/>
      <c r="AM324"/>
    </row>
    <row r="325" spans="8:39" x14ac:dyDescent="0.25">
      <c r="H325"/>
      <c r="L325"/>
      <c r="M325" s="1"/>
      <c r="N325" s="1"/>
      <c r="O325" s="1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  <c r="AJ325"/>
      <c r="AK325"/>
      <c r="AL325"/>
      <c r="AM325"/>
    </row>
    <row r="326" spans="8:39" x14ac:dyDescent="0.25">
      <c r="H326"/>
      <c r="L326"/>
      <c r="M326" s="1"/>
      <c r="N326" s="1"/>
      <c r="O326" s="1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  <c r="AJ326"/>
      <c r="AK326"/>
      <c r="AL326"/>
      <c r="AM326"/>
    </row>
    <row r="327" spans="8:39" x14ac:dyDescent="0.25">
      <c r="H327"/>
      <c r="L327"/>
      <c r="M327" s="1"/>
      <c r="N327" s="1"/>
      <c r="O327" s="1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  <c r="AJ327"/>
      <c r="AK327"/>
      <c r="AL327"/>
      <c r="AM327"/>
    </row>
    <row r="328" spans="8:39" x14ac:dyDescent="0.25">
      <c r="H328"/>
      <c r="L328"/>
      <c r="M328" s="1"/>
      <c r="N328" s="1"/>
      <c r="O328" s="1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  <c r="AJ328"/>
      <c r="AK328"/>
      <c r="AL328"/>
      <c r="AM328"/>
    </row>
    <row r="329" spans="8:39" x14ac:dyDescent="0.25">
      <c r="H329"/>
      <c r="L329"/>
      <c r="M329" s="1"/>
      <c r="N329" s="1"/>
      <c r="O329" s="1"/>
      <c r="P329"/>
      <c r="Q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  <c r="AJ329"/>
      <c r="AK329"/>
      <c r="AL329"/>
      <c r="AM329"/>
    </row>
    <row r="330" spans="8:39" x14ac:dyDescent="0.25">
      <c r="H330"/>
      <c r="L330"/>
      <c r="M330" s="1"/>
      <c r="N330" s="1"/>
      <c r="O330" s="1"/>
      <c r="P330"/>
      <c r="Q330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  <c r="AJ330"/>
      <c r="AK330"/>
      <c r="AL330"/>
      <c r="AM330"/>
    </row>
    <row r="331" spans="8:39" x14ac:dyDescent="0.25">
      <c r="H331"/>
      <c r="L331"/>
      <c r="M331" s="1"/>
      <c r="N331" s="1"/>
      <c r="O331" s="1"/>
      <c r="P331"/>
      <c r="Q33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  <c r="AJ331"/>
      <c r="AK331"/>
      <c r="AL331"/>
      <c r="AM331"/>
    </row>
    <row r="332" spans="8:39" x14ac:dyDescent="0.25">
      <c r="H332"/>
      <c r="L332"/>
      <c r="M332" s="1"/>
      <c r="N332" s="1"/>
      <c r="O332" s="1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  <c r="AJ332"/>
      <c r="AK332"/>
      <c r="AL332"/>
      <c r="AM332"/>
    </row>
    <row r="333" spans="8:39" x14ac:dyDescent="0.25">
      <c r="H333"/>
      <c r="L333"/>
      <c r="M333" s="1"/>
      <c r="N333" s="1"/>
      <c r="O333" s="1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  <c r="AJ333"/>
      <c r="AK333"/>
      <c r="AL333"/>
      <c r="AM333"/>
    </row>
    <row r="334" spans="8:39" x14ac:dyDescent="0.25">
      <c r="H334"/>
      <c r="L334"/>
      <c r="M334" s="1"/>
      <c r="N334" s="1"/>
      <c r="O334" s="1"/>
      <c r="P334"/>
      <c r="Q334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  <c r="AJ334"/>
      <c r="AK334"/>
      <c r="AL334"/>
      <c r="AM334"/>
    </row>
    <row r="335" spans="8:39" x14ac:dyDescent="0.25">
      <c r="H335"/>
      <c r="L335"/>
      <c r="M335" s="1"/>
      <c r="N335" s="1"/>
      <c r="O335" s="1"/>
      <c r="P335"/>
      <c r="Q335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  <c r="AJ335"/>
      <c r="AK335"/>
      <c r="AL335"/>
      <c r="AM335"/>
    </row>
    <row r="336" spans="8:39" x14ac:dyDescent="0.25">
      <c r="H336"/>
      <c r="L336"/>
      <c r="M336" s="1"/>
      <c r="N336" s="1"/>
      <c r="O336" s="1"/>
      <c r="P336"/>
      <c r="Q336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  <c r="AJ336"/>
      <c r="AK336"/>
      <c r="AL336"/>
      <c r="AM336"/>
    </row>
    <row r="337" spans="8:39" x14ac:dyDescent="0.25">
      <c r="H337"/>
      <c r="L337"/>
      <c r="M337" s="1"/>
      <c r="N337" s="1"/>
      <c r="O337" s="1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  <c r="AJ337"/>
      <c r="AK337"/>
      <c r="AL337"/>
      <c r="AM337"/>
    </row>
    <row r="338" spans="8:39" x14ac:dyDescent="0.25">
      <c r="H338"/>
      <c r="L338"/>
      <c r="M338" s="1"/>
      <c r="N338" s="1"/>
      <c r="O338" s="1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  <c r="AJ338"/>
      <c r="AK338"/>
      <c r="AL338"/>
      <c r="AM338"/>
    </row>
    <row r="339" spans="8:39" x14ac:dyDescent="0.25">
      <c r="H339"/>
      <c r="L339"/>
      <c r="M339" s="1"/>
      <c r="N339" s="1"/>
      <c r="O339" s="1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  <c r="AJ339"/>
      <c r="AK339"/>
      <c r="AL339"/>
      <c r="AM339"/>
    </row>
    <row r="340" spans="8:39" x14ac:dyDescent="0.25">
      <c r="H340"/>
      <c r="L340"/>
      <c r="M340" s="1"/>
      <c r="N340" s="1"/>
      <c r="O340" s="1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  <c r="AJ340"/>
      <c r="AK340"/>
      <c r="AL340"/>
      <c r="AM340"/>
    </row>
    <row r="341" spans="8:39" x14ac:dyDescent="0.25">
      <c r="H341"/>
      <c r="L341"/>
      <c r="M341" s="1"/>
      <c r="N341" s="1"/>
      <c r="O341" s="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  <c r="AJ341"/>
      <c r="AK341"/>
      <c r="AL341"/>
      <c r="AM341"/>
    </row>
    <row r="342" spans="8:39" x14ac:dyDescent="0.25">
      <c r="H342"/>
      <c r="L342"/>
      <c r="M342" s="1"/>
      <c r="N342" s="1"/>
      <c r="O342" s="1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  <c r="AJ342"/>
      <c r="AK342"/>
      <c r="AL342"/>
      <c r="AM342"/>
    </row>
    <row r="343" spans="8:39" x14ac:dyDescent="0.25">
      <c r="H343"/>
      <c r="L343"/>
      <c r="M343" s="1"/>
      <c r="N343" s="1"/>
      <c r="O343" s="1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  <c r="AJ343"/>
      <c r="AK343"/>
      <c r="AL343"/>
      <c r="AM343"/>
    </row>
    <row r="344" spans="8:39" x14ac:dyDescent="0.25">
      <c r="H344"/>
      <c r="L344"/>
      <c r="M344" s="1"/>
      <c r="N344" s="1"/>
      <c r="O344" s="1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  <c r="AJ344"/>
      <c r="AK344"/>
      <c r="AL344"/>
      <c r="AM344"/>
    </row>
    <row r="345" spans="8:39" x14ac:dyDescent="0.25">
      <c r="H345"/>
      <c r="L345"/>
      <c r="M345" s="1"/>
      <c r="N345" s="1"/>
      <c r="O345" s="1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  <c r="AJ345"/>
      <c r="AK345"/>
      <c r="AL345"/>
      <c r="AM345"/>
    </row>
    <row r="346" spans="8:39" x14ac:dyDescent="0.25">
      <c r="H346"/>
      <c r="L346"/>
      <c r="M346" s="1"/>
      <c r="N346" s="1"/>
      <c r="O346" s="1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  <c r="AJ346"/>
      <c r="AK346"/>
      <c r="AL346"/>
      <c r="AM346"/>
    </row>
    <row r="347" spans="8:39" x14ac:dyDescent="0.25">
      <c r="H347"/>
      <c r="L347"/>
      <c r="M347" s="1"/>
      <c r="N347" s="1"/>
      <c r="O347" s="1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  <c r="AJ347"/>
      <c r="AK347"/>
      <c r="AL347"/>
      <c r="AM347"/>
    </row>
    <row r="348" spans="8:39" x14ac:dyDescent="0.25">
      <c r="H348"/>
      <c r="L348"/>
      <c r="M348" s="1"/>
      <c r="N348" s="1"/>
      <c r="O348" s="1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  <c r="AJ348"/>
      <c r="AK348"/>
      <c r="AL348"/>
      <c r="AM348"/>
    </row>
    <row r="349" spans="8:39" x14ac:dyDescent="0.25">
      <c r="H349"/>
      <c r="L349"/>
      <c r="M349" s="1"/>
      <c r="N349" s="1"/>
      <c r="O349" s="1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  <c r="AJ349"/>
      <c r="AK349"/>
      <c r="AL349"/>
      <c r="AM349"/>
    </row>
    <row r="350" spans="8:39" x14ac:dyDescent="0.25">
      <c r="H350"/>
      <c r="L350"/>
      <c r="M350" s="1"/>
      <c r="N350" s="1"/>
      <c r="O350" s="1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  <c r="AJ350"/>
      <c r="AK350"/>
      <c r="AL350"/>
      <c r="AM350"/>
    </row>
    <row r="351" spans="8:39" x14ac:dyDescent="0.25">
      <c r="H351"/>
      <c r="L351"/>
      <c r="M351" s="1"/>
      <c r="N351" s="1"/>
      <c r="O351" s="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  <c r="AJ351"/>
      <c r="AK351"/>
      <c r="AL351"/>
      <c r="AM351"/>
    </row>
    <row r="352" spans="8:39" x14ac:dyDescent="0.25">
      <c r="H352"/>
      <c r="L352"/>
      <c r="M352" s="1"/>
      <c r="N352" s="1"/>
      <c r="O352" s="1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  <c r="AJ352"/>
      <c r="AK352"/>
      <c r="AL352"/>
      <c r="AM352"/>
    </row>
    <row r="353" spans="8:39" x14ac:dyDescent="0.25">
      <c r="H353"/>
      <c r="L353"/>
      <c r="M353" s="1"/>
      <c r="N353" s="1"/>
      <c r="O353" s="1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  <c r="AJ353"/>
      <c r="AK353"/>
      <c r="AL353"/>
      <c r="AM353"/>
    </row>
    <row r="354" spans="8:39" x14ac:dyDescent="0.25">
      <c r="H354"/>
      <c r="L354"/>
      <c r="M354" s="1"/>
      <c r="N354" s="1"/>
      <c r="O354" s="1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  <c r="AK354"/>
      <c r="AL354"/>
      <c r="AM354"/>
    </row>
    <row r="355" spans="8:39" x14ac:dyDescent="0.25">
      <c r="H355"/>
      <c r="L355"/>
      <c r="M355" s="1"/>
      <c r="N355" s="1"/>
      <c r="O355" s="1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/>
      <c r="AK355"/>
      <c r="AL355"/>
      <c r="AM355"/>
    </row>
    <row r="356" spans="8:39" x14ac:dyDescent="0.25">
      <c r="H356"/>
      <c r="L356"/>
      <c r="M356" s="1"/>
      <c r="N356" s="1"/>
      <c r="O356" s="1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  <c r="AK356"/>
      <c r="AL356"/>
      <c r="AM356"/>
    </row>
    <row r="357" spans="8:39" x14ac:dyDescent="0.25">
      <c r="H357"/>
      <c r="L357"/>
      <c r="M357" s="1"/>
      <c r="N357" s="1"/>
      <c r="O357" s="1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  <c r="AJ357"/>
      <c r="AK357"/>
      <c r="AL357"/>
      <c r="AM357"/>
    </row>
    <row r="358" spans="8:39" x14ac:dyDescent="0.25">
      <c r="H358"/>
      <c r="L358"/>
      <c r="M358" s="1"/>
      <c r="N358" s="1"/>
      <c r="O358" s="1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  <c r="AJ358"/>
      <c r="AK358"/>
      <c r="AL358"/>
      <c r="AM358"/>
    </row>
    <row r="359" spans="8:39" x14ac:dyDescent="0.25">
      <c r="H359"/>
      <c r="L359"/>
      <c r="M359" s="1"/>
      <c r="N359" s="1"/>
      <c r="O359" s="1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  <c r="AJ359"/>
      <c r="AK359"/>
      <c r="AL359"/>
      <c r="AM359"/>
    </row>
    <row r="360" spans="8:39" x14ac:dyDescent="0.25">
      <c r="H360"/>
      <c r="L360"/>
      <c r="M360" s="1"/>
      <c r="N360" s="1"/>
      <c r="O360" s="1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  <c r="AJ360"/>
      <c r="AK360"/>
      <c r="AL360"/>
      <c r="AM360"/>
    </row>
    <row r="361" spans="8:39" x14ac:dyDescent="0.25">
      <c r="H361"/>
      <c r="L361"/>
      <c r="M361" s="1"/>
      <c r="N361" s="1"/>
      <c r="O361" s="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  <c r="AJ361"/>
      <c r="AK361"/>
      <c r="AL361"/>
      <c r="AM361"/>
    </row>
    <row r="362" spans="8:39" x14ac:dyDescent="0.25">
      <c r="H362"/>
      <c r="L362"/>
      <c r="M362" s="1"/>
      <c r="N362" s="1"/>
      <c r="O362" s="1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  <c r="AJ362"/>
      <c r="AK362"/>
      <c r="AL362"/>
      <c r="AM362"/>
    </row>
    <row r="363" spans="8:39" x14ac:dyDescent="0.25">
      <c r="H363"/>
      <c r="L363"/>
      <c r="M363" s="1"/>
      <c r="N363" s="1"/>
      <c r="O363" s="1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  <c r="AJ363"/>
      <c r="AK363"/>
      <c r="AL363"/>
      <c r="AM363"/>
    </row>
    <row r="364" spans="8:39" x14ac:dyDescent="0.25">
      <c r="H364"/>
      <c r="L364"/>
      <c r="M364" s="1"/>
      <c r="N364" s="1"/>
      <c r="O364" s="1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  <c r="AJ364"/>
      <c r="AK364"/>
      <c r="AL364"/>
      <c r="AM364"/>
    </row>
    <row r="365" spans="8:39" x14ac:dyDescent="0.25">
      <c r="H365"/>
      <c r="L365"/>
      <c r="M365" s="1"/>
      <c r="N365" s="1"/>
      <c r="O365" s="1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  <c r="AJ365"/>
      <c r="AK365"/>
      <c r="AL365"/>
      <c r="AM365"/>
    </row>
    <row r="366" spans="8:39" x14ac:dyDescent="0.25">
      <c r="H366"/>
      <c r="L366"/>
      <c r="M366" s="1"/>
      <c r="N366" s="1"/>
      <c r="O366" s="1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  <c r="AJ366"/>
      <c r="AK366"/>
      <c r="AL366"/>
      <c r="AM366"/>
    </row>
    <row r="367" spans="8:39" x14ac:dyDescent="0.25">
      <c r="H367"/>
      <c r="L367"/>
      <c r="M367" s="1"/>
      <c r="N367" s="1"/>
      <c r="O367" s="1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  <c r="AJ367"/>
      <c r="AK367"/>
      <c r="AL367"/>
      <c r="AM367"/>
    </row>
    <row r="368" spans="8:39" x14ac:dyDescent="0.25">
      <c r="H368"/>
      <c r="L368"/>
      <c r="M368" s="1"/>
      <c r="N368" s="1"/>
      <c r="O368" s="1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/>
      <c r="AK368"/>
      <c r="AL368"/>
      <c r="AM368"/>
    </row>
    <row r="369" spans="8:39" x14ac:dyDescent="0.25">
      <c r="H369"/>
      <c r="L369"/>
      <c r="M369" s="1"/>
      <c r="N369" s="1"/>
      <c r="O369" s="1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/>
      <c r="AK369"/>
      <c r="AL369"/>
      <c r="AM369"/>
    </row>
    <row r="370" spans="8:39" x14ac:dyDescent="0.25">
      <c r="H370"/>
      <c r="L370"/>
      <c r="M370" s="1"/>
      <c r="N370" s="1"/>
      <c r="O370" s="1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/>
      <c r="AK370"/>
      <c r="AL370"/>
      <c r="AM370"/>
    </row>
    <row r="371" spans="8:39" x14ac:dyDescent="0.25">
      <c r="H371"/>
      <c r="L371"/>
      <c r="M371" s="1"/>
      <c r="N371" s="1"/>
      <c r="O371" s="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/>
      <c r="AK371"/>
      <c r="AL371"/>
      <c r="AM371"/>
    </row>
    <row r="372" spans="8:39" x14ac:dyDescent="0.25">
      <c r="H372"/>
      <c r="L372"/>
      <c r="M372" s="1"/>
      <c r="N372" s="1"/>
      <c r="O372" s="1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/>
      <c r="AK372"/>
      <c r="AL372"/>
      <c r="AM372"/>
    </row>
    <row r="373" spans="8:39" x14ac:dyDescent="0.25">
      <c r="H373"/>
      <c r="L373"/>
      <c r="M373" s="1"/>
      <c r="N373" s="1"/>
      <c r="O373" s="1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/>
      <c r="AK373"/>
      <c r="AL373"/>
      <c r="AM373"/>
    </row>
    <row r="374" spans="8:39" x14ac:dyDescent="0.25">
      <c r="H374"/>
      <c r="L374"/>
      <c r="M374" s="1"/>
      <c r="N374" s="1"/>
      <c r="O374" s="1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  <c r="AJ374"/>
      <c r="AK374"/>
      <c r="AL374"/>
      <c r="AM374"/>
    </row>
    <row r="375" spans="8:39" x14ac:dyDescent="0.25">
      <c r="H375"/>
      <c r="L375"/>
      <c r="M375" s="1"/>
      <c r="N375" s="1"/>
      <c r="O375" s="1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  <c r="AK375"/>
      <c r="AL375"/>
      <c r="AM375"/>
    </row>
    <row r="376" spans="8:39" x14ac:dyDescent="0.25">
      <c r="H376"/>
      <c r="L376"/>
      <c r="M376" s="1"/>
      <c r="N376" s="1"/>
      <c r="O376" s="1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  <c r="AK376"/>
      <c r="AL376"/>
      <c r="AM376"/>
    </row>
    <row r="377" spans="8:39" x14ac:dyDescent="0.25">
      <c r="H377"/>
      <c r="L377"/>
      <c r="M377" s="1"/>
      <c r="N377" s="1"/>
      <c r="O377" s="1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  <c r="AK377"/>
      <c r="AL377"/>
      <c r="AM377"/>
    </row>
    <row r="378" spans="8:39" x14ac:dyDescent="0.25">
      <c r="H378"/>
      <c r="L378"/>
      <c r="M378" s="1"/>
      <c r="N378" s="1"/>
      <c r="O378" s="1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  <c r="AJ378"/>
      <c r="AK378"/>
      <c r="AL378"/>
      <c r="AM378"/>
    </row>
    <row r="379" spans="8:39" x14ac:dyDescent="0.25">
      <c r="H379"/>
      <c r="L379"/>
      <c r="M379" s="1"/>
      <c r="N379" s="1"/>
      <c r="O379" s="1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  <c r="AJ379"/>
      <c r="AK379"/>
      <c r="AL379"/>
      <c r="AM379"/>
    </row>
    <row r="380" spans="8:39" x14ac:dyDescent="0.25">
      <c r="H380"/>
      <c r="L380"/>
      <c r="M380" s="1"/>
      <c r="N380" s="1"/>
      <c r="O380" s="1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/>
      <c r="AK380"/>
      <c r="AL380"/>
      <c r="AM380"/>
    </row>
    <row r="381" spans="8:39" x14ac:dyDescent="0.25">
      <c r="H381"/>
      <c r="L381"/>
      <c r="M381" s="1"/>
      <c r="N381" s="1"/>
      <c r="O381" s="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/>
      <c r="AK381"/>
      <c r="AL381"/>
      <c r="AM381"/>
    </row>
    <row r="382" spans="8:39" x14ac:dyDescent="0.25">
      <c r="H382"/>
      <c r="L382"/>
      <c r="M382" s="1"/>
      <c r="N382" s="1"/>
      <c r="O382" s="1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/>
      <c r="AK382"/>
      <c r="AL382"/>
      <c r="AM382"/>
    </row>
    <row r="383" spans="8:39" x14ac:dyDescent="0.25">
      <c r="H383"/>
      <c r="L383"/>
      <c r="M383" s="1"/>
      <c r="N383" s="1"/>
      <c r="O383" s="1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/>
      <c r="AK383"/>
      <c r="AL383"/>
      <c r="AM383"/>
    </row>
    <row r="384" spans="8:39" x14ac:dyDescent="0.25">
      <c r="H384"/>
      <c r="L384"/>
      <c r="M384" s="1"/>
      <c r="N384" s="1"/>
      <c r="O384" s="1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/>
      <c r="AK384"/>
      <c r="AL384"/>
      <c r="AM384"/>
    </row>
    <row r="385" spans="8:39" x14ac:dyDescent="0.25">
      <c r="H385"/>
      <c r="L385"/>
      <c r="M385" s="1"/>
      <c r="N385" s="1"/>
      <c r="O385" s="1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/>
      <c r="AK385"/>
      <c r="AL385"/>
      <c r="AM385"/>
    </row>
    <row r="386" spans="8:39" x14ac:dyDescent="0.25">
      <c r="H386"/>
      <c r="L386"/>
      <c r="M386" s="1"/>
      <c r="N386" s="1"/>
      <c r="O386" s="1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/>
      <c r="AK386"/>
      <c r="AL386"/>
      <c r="AM386"/>
    </row>
    <row r="387" spans="8:39" x14ac:dyDescent="0.25">
      <c r="H387"/>
      <c r="L387"/>
      <c r="M387" s="1"/>
      <c r="N387" s="1"/>
      <c r="O387" s="1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/>
      <c r="AK387"/>
      <c r="AL387"/>
      <c r="AM387"/>
    </row>
    <row r="388" spans="8:39" x14ac:dyDescent="0.25">
      <c r="H388"/>
      <c r="L388"/>
      <c r="M388" s="1"/>
      <c r="N388" s="1"/>
      <c r="O388" s="1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/>
      <c r="AK388"/>
      <c r="AL388"/>
      <c r="AM388"/>
    </row>
    <row r="389" spans="8:39" x14ac:dyDescent="0.25">
      <c r="H389"/>
      <c r="L389"/>
      <c r="M389" s="1"/>
      <c r="N389" s="1"/>
      <c r="O389" s="1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/>
      <c r="AK389"/>
      <c r="AL389"/>
      <c r="AM389"/>
    </row>
    <row r="390" spans="8:39" x14ac:dyDescent="0.25">
      <c r="H390"/>
      <c r="L390"/>
      <c r="M390" s="1"/>
      <c r="N390" s="1"/>
      <c r="O390" s="1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/>
      <c r="AK390"/>
      <c r="AL390"/>
      <c r="AM390"/>
    </row>
    <row r="391" spans="8:39" x14ac:dyDescent="0.25">
      <c r="H391"/>
      <c r="L391"/>
      <c r="M391" s="1"/>
      <c r="N391" s="1"/>
      <c r="O391" s="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/>
      <c r="AK391"/>
      <c r="AL391"/>
      <c r="AM391"/>
    </row>
    <row r="392" spans="8:39" x14ac:dyDescent="0.25">
      <c r="H392"/>
      <c r="L392"/>
      <c r="M392" s="1"/>
      <c r="N392" s="1"/>
      <c r="O392" s="1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/>
      <c r="AK392"/>
      <c r="AL392"/>
      <c r="AM392"/>
    </row>
    <row r="393" spans="8:39" x14ac:dyDescent="0.25">
      <c r="H393"/>
      <c r="L393"/>
      <c r="M393" s="1"/>
      <c r="N393" s="1"/>
      <c r="O393" s="1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/>
      <c r="AK393"/>
      <c r="AL393"/>
      <c r="AM393"/>
    </row>
    <row r="394" spans="8:39" x14ac:dyDescent="0.25">
      <c r="H394"/>
      <c r="L394"/>
      <c r="M394" s="1"/>
      <c r="N394" s="1"/>
      <c r="O394" s="1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/>
      <c r="AK394"/>
      <c r="AL394"/>
      <c r="AM394"/>
    </row>
    <row r="395" spans="8:39" x14ac:dyDescent="0.25">
      <c r="H395"/>
      <c r="L395"/>
      <c r="M395" s="1"/>
      <c r="N395" s="1"/>
      <c r="O395" s="1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/>
      <c r="AK395"/>
      <c r="AL395"/>
      <c r="AM395"/>
    </row>
    <row r="396" spans="8:39" x14ac:dyDescent="0.25">
      <c r="H396"/>
      <c r="L396"/>
      <c r="M396" s="1"/>
      <c r="N396" s="1"/>
      <c r="O396" s="1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/>
      <c r="AK396"/>
      <c r="AL396"/>
      <c r="AM396"/>
    </row>
    <row r="397" spans="8:39" x14ac:dyDescent="0.25">
      <c r="H397"/>
      <c r="L397"/>
      <c r="M397" s="1"/>
      <c r="N397" s="1"/>
      <c r="O397" s="1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/>
      <c r="AK397"/>
      <c r="AL397"/>
      <c r="AM397"/>
    </row>
    <row r="398" spans="8:39" x14ac:dyDescent="0.25">
      <c r="H398"/>
      <c r="L398"/>
      <c r="M398" s="1"/>
      <c r="N398" s="1"/>
      <c r="O398" s="1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/>
      <c r="AK398"/>
      <c r="AL398"/>
      <c r="AM398"/>
    </row>
    <row r="399" spans="8:39" x14ac:dyDescent="0.25">
      <c r="H399"/>
      <c r="L399"/>
      <c r="M399" s="1"/>
      <c r="N399" s="1"/>
      <c r="O399" s="1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/>
      <c r="AK399"/>
      <c r="AL399"/>
      <c r="AM399"/>
    </row>
    <row r="400" spans="8:39" x14ac:dyDescent="0.25">
      <c r="H400"/>
      <c r="L400"/>
      <c r="M400" s="1"/>
      <c r="N400" s="1"/>
      <c r="O400" s="1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/>
      <c r="AK400"/>
      <c r="AL400"/>
      <c r="AM400"/>
    </row>
    <row r="401" spans="8:39" x14ac:dyDescent="0.25">
      <c r="H401"/>
      <c r="L401"/>
      <c r="M401" s="1"/>
      <c r="N401" s="1"/>
      <c r="O401" s="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/>
      <c r="AK401"/>
      <c r="AL401"/>
      <c r="AM401"/>
    </row>
    <row r="402" spans="8:39" x14ac:dyDescent="0.25">
      <c r="H402"/>
      <c r="L402"/>
      <c r="M402" s="1"/>
      <c r="N402" s="1"/>
      <c r="O402" s="1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/>
      <c r="AK402"/>
      <c r="AL402"/>
      <c r="AM402"/>
    </row>
    <row r="403" spans="8:39" x14ac:dyDescent="0.25">
      <c r="H403"/>
      <c r="L403"/>
      <c r="M403" s="1"/>
      <c r="N403" s="1"/>
      <c r="O403" s="1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/>
      <c r="AK403"/>
      <c r="AL403"/>
      <c r="AM403"/>
    </row>
    <row r="404" spans="8:39" x14ac:dyDescent="0.25">
      <c r="H404"/>
      <c r="L404"/>
      <c r="M404" s="1"/>
      <c r="N404" s="1"/>
      <c r="O404" s="1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/>
      <c r="AK404"/>
      <c r="AL404"/>
      <c r="AM404"/>
    </row>
    <row r="405" spans="8:39" x14ac:dyDescent="0.25">
      <c r="H405"/>
      <c r="L405"/>
      <c r="M405" s="1"/>
      <c r="N405" s="1"/>
      <c r="O405" s="1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/>
      <c r="AK405"/>
      <c r="AL405"/>
      <c r="AM405"/>
    </row>
    <row r="406" spans="8:39" x14ac:dyDescent="0.25">
      <c r="H406"/>
      <c r="L406"/>
      <c r="M406" s="1"/>
      <c r="N406" s="1"/>
      <c r="O406" s="1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/>
      <c r="AK406"/>
      <c r="AL406"/>
      <c r="AM406"/>
    </row>
    <row r="407" spans="8:39" x14ac:dyDescent="0.25">
      <c r="H407"/>
      <c r="L407"/>
      <c r="M407" s="1"/>
      <c r="N407" s="1"/>
      <c r="O407" s="1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/>
      <c r="AK407"/>
      <c r="AL407"/>
      <c r="AM407"/>
    </row>
    <row r="408" spans="8:39" x14ac:dyDescent="0.25">
      <c r="H408"/>
      <c r="L408"/>
      <c r="M408" s="1"/>
      <c r="N408" s="1"/>
      <c r="O408" s="1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/>
      <c r="AK408"/>
      <c r="AL408"/>
      <c r="AM408"/>
    </row>
    <row r="409" spans="8:39" x14ac:dyDescent="0.25">
      <c r="H409"/>
      <c r="L409"/>
      <c r="M409" s="1"/>
      <c r="N409" s="1"/>
      <c r="O409" s="1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/>
      <c r="AK409"/>
      <c r="AL409"/>
      <c r="AM409"/>
    </row>
    <row r="410" spans="8:39" x14ac:dyDescent="0.25">
      <c r="H410"/>
      <c r="L410"/>
      <c r="M410" s="1"/>
      <c r="N410" s="1"/>
      <c r="O410" s="1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/>
      <c r="AK410"/>
      <c r="AL410"/>
      <c r="AM410"/>
    </row>
    <row r="411" spans="8:39" x14ac:dyDescent="0.25">
      <c r="H411"/>
      <c r="L411"/>
      <c r="M411" s="1"/>
      <c r="N411" s="1"/>
      <c r="O411" s="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/>
      <c r="AK411"/>
      <c r="AL411"/>
      <c r="AM411"/>
    </row>
    <row r="412" spans="8:39" x14ac:dyDescent="0.25">
      <c r="H412"/>
      <c r="L412"/>
      <c r="M412" s="1"/>
      <c r="N412" s="1"/>
      <c r="O412" s="1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/>
      <c r="AK412"/>
      <c r="AL412"/>
      <c r="AM412"/>
    </row>
    <row r="413" spans="8:39" x14ac:dyDescent="0.25">
      <c r="H413"/>
      <c r="L413"/>
      <c r="M413" s="1"/>
      <c r="N413" s="1"/>
      <c r="O413" s="1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/>
      <c r="AK413"/>
      <c r="AL413"/>
      <c r="AM413"/>
    </row>
    <row r="414" spans="8:39" x14ac:dyDescent="0.25">
      <c r="H414"/>
      <c r="L414"/>
      <c r="M414" s="1"/>
      <c r="N414" s="1"/>
      <c r="O414" s="1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/>
      <c r="AK414"/>
      <c r="AL414"/>
      <c r="AM414"/>
    </row>
    <row r="415" spans="8:39" x14ac:dyDescent="0.25">
      <c r="H415"/>
      <c r="L415"/>
      <c r="M415" s="1"/>
      <c r="N415" s="1"/>
      <c r="O415" s="1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/>
      <c r="AK415"/>
      <c r="AL415"/>
      <c r="AM415"/>
    </row>
    <row r="416" spans="8:39" x14ac:dyDescent="0.25">
      <c r="H416"/>
      <c r="L416"/>
      <c r="M416" s="1"/>
      <c r="N416" s="1"/>
      <c r="O416" s="1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/>
      <c r="AK416"/>
      <c r="AL416"/>
      <c r="AM416"/>
    </row>
    <row r="417" spans="8:39" x14ac:dyDescent="0.25">
      <c r="H417"/>
      <c r="L417"/>
      <c r="M417" s="1"/>
      <c r="N417" s="1"/>
      <c r="O417" s="1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/>
      <c r="AK417"/>
      <c r="AL417"/>
      <c r="AM417"/>
    </row>
    <row r="418" spans="8:39" x14ac:dyDescent="0.25">
      <c r="H418"/>
      <c r="L418"/>
      <c r="M418" s="1"/>
      <c r="N418" s="1"/>
      <c r="O418" s="1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/>
      <c r="AK418"/>
      <c r="AL418"/>
      <c r="AM418"/>
    </row>
    <row r="419" spans="8:39" x14ac:dyDescent="0.25">
      <c r="H419"/>
      <c r="L419"/>
      <c r="M419" s="1"/>
      <c r="N419" s="1"/>
      <c r="O419" s="1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/>
      <c r="AK419"/>
      <c r="AL419"/>
      <c r="AM419"/>
    </row>
    <row r="420" spans="8:39" x14ac:dyDescent="0.25">
      <c r="H420"/>
      <c r="L420"/>
      <c r="M420" s="1"/>
      <c r="N420" s="1"/>
      <c r="O420" s="1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/>
      <c r="AK420"/>
      <c r="AL420"/>
      <c r="AM420"/>
    </row>
    <row r="421" spans="8:39" x14ac:dyDescent="0.25">
      <c r="H421"/>
      <c r="L421"/>
      <c r="M421" s="1"/>
      <c r="N421" s="1"/>
      <c r="O421" s="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/>
      <c r="AK421"/>
      <c r="AL421"/>
      <c r="AM421"/>
    </row>
    <row r="422" spans="8:39" x14ac:dyDescent="0.25">
      <c r="H422"/>
      <c r="L422"/>
      <c r="M422" s="1"/>
      <c r="N422" s="1"/>
      <c r="O422" s="1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/>
      <c r="AK422"/>
      <c r="AL422"/>
      <c r="AM422"/>
    </row>
    <row r="423" spans="8:39" x14ac:dyDescent="0.25">
      <c r="H423"/>
      <c r="L423"/>
      <c r="M423" s="1"/>
      <c r="N423" s="1"/>
      <c r="O423" s="1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/>
      <c r="AK423"/>
      <c r="AL423"/>
      <c r="AM423"/>
    </row>
    <row r="424" spans="8:39" x14ac:dyDescent="0.25">
      <c r="H424"/>
      <c r="L424"/>
      <c r="M424" s="1"/>
      <c r="N424" s="1"/>
      <c r="O424" s="1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/>
      <c r="AK424"/>
      <c r="AL424"/>
      <c r="AM424"/>
    </row>
    <row r="425" spans="8:39" x14ac:dyDescent="0.25">
      <c r="H425"/>
      <c r="L425"/>
      <c r="M425" s="1"/>
      <c r="N425" s="1"/>
      <c r="O425" s="1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/>
      <c r="AK425"/>
      <c r="AL425"/>
      <c r="AM425"/>
    </row>
    <row r="426" spans="8:39" x14ac:dyDescent="0.25">
      <c r="H426"/>
      <c r="L426"/>
      <c r="M426" s="1"/>
      <c r="N426" s="1"/>
      <c r="O426" s="1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/>
      <c r="AK426"/>
      <c r="AL426"/>
      <c r="AM426"/>
    </row>
    <row r="427" spans="8:39" x14ac:dyDescent="0.25">
      <c r="H427"/>
      <c r="L427"/>
      <c r="M427" s="1"/>
      <c r="N427" s="1"/>
      <c r="O427" s="1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/>
      <c r="AK427"/>
      <c r="AL427"/>
      <c r="AM427"/>
    </row>
    <row r="428" spans="8:39" x14ac:dyDescent="0.25">
      <c r="H428"/>
      <c r="L428"/>
      <c r="M428" s="1"/>
      <c r="N428" s="1"/>
      <c r="O428" s="1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/>
      <c r="AK428"/>
      <c r="AL428"/>
      <c r="AM428"/>
    </row>
    <row r="429" spans="8:39" x14ac:dyDescent="0.25">
      <c r="H429"/>
      <c r="L429"/>
      <c r="M429" s="1"/>
      <c r="N429" s="1"/>
      <c r="O429" s="1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/>
      <c r="AK429"/>
      <c r="AL429"/>
      <c r="AM429"/>
    </row>
    <row r="430" spans="8:39" x14ac:dyDescent="0.25">
      <c r="H430"/>
      <c r="L430"/>
      <c r="M430" s="1"/>
      <c r="N430" s="1"/>
      <c r="O430" s="1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/>
      <c r="AK430"/>
      <c r="AL430"/>
      <c r="AM430"/>
    </row>
    <row r="431" spans="8:39" x14ac:dyDescent="0.25">
      <c r="H431"/>
      <c r="L431"/>
      <c r="M431" s="1"/>
      <c r="N431" s="1"/>
      <c r="O431" s="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/>
      <c r="AK431"/>
      <c r="AL431"/>
      <c r="AM431"/>
    </row>
    <row r="432" spans="8:39" x14ac:dyDescent="0.25">
      <c r="H432"/>
      <c r="L432"/>
      <c r="M432" s="1"/>
      <c r="N432" s="1"/>
      <c r="O432" s="1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/>
      <c r="AK432"/>
      <c r="AL432"/>
      <c r="AM432"/>
    </row>
    <row r="433" spans="8:39" x14ac:dyDescent="0.25">
      <c r="H433"/>
      <c r="L433"/>
      <c r="M433" s="1"/>
      <c r="N433" s="1"/>
      <c r="O433" s="1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/>
      <c r="AK433"/>
      <c r="AL433"/>
      <c r="AM433"/>
    </row>
    <row r="434" spans="8:39" x14ac:dyDescent="0.25">
      <c r="H434"/>
      <c r="L434"/>
      <c r="M434" s="1"/>
      <c r="N434" s="1"/>
      <c r="O434" s="1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/>
      <c r="AK434"/>
      <c r="AL434"/>
      <c r="AM434"/>
    </row>
    <row r="435" spans="8:39" x14ac:dyDescent="0.25">
      <c r="H435"/>
      <c r="L435"/>
      <c r="M435" s="1"/>
      <c r="N435" s="1"/>
      <c r="O435" s="1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/>
      <c r="AK435"/>
      <c r="AL435"/>
      <c r="AM435"/>
    </row>
    <row r="436" spans="8:39" x14ac:dyDescent="0.25">
      <c r="H436"/>
      <c r="L436"/>
      <c r="M436" s="1"/>
      <c r="N436" s="1"/>
      <c r="O436" s="1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/>
      <c r="AK436"/>
      <c r="AL436"/>
      <c r="AM436"/>
    </row>
    <row r="437" spans="8:39" x14ac:dyDescent="0.25">
      <c r="H437"/>
      <c r="L437"/>
      <c r="M437" s="1"/>
      <c r="N437" s="1"/>
      <c r="O437" s="1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/>
      <c r="AK437"/>
      <c r="AL437"/>
      <c r="AM437"/>
    </row>
    <row r="438" spans="8:39" x14ac:dyDescent="0.25">
      <c r="H438"/>
      <c r="L438"/>
      <c r="M438" s="1"/>
      <c r="N438" s="1"/>
      <c r="O438" s="1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/>
      <c r="AK438"/>
      <c r="AL438"/>
      <c r="AM438"/>
    </row>
    <row r="439" spans="8:39" x14ac:dyDescent="0.25">
      <c r="H439"/>
      <c r="L439"/>
      <c r="M439" s="1"/>
      <c r="N439" s="1"/>
      <c r="O439" s="1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/>
      <c r="AK439"/>
      <c r="AL439"/>
      <c r="AM439"/>
    </row>
    <row r="440" spans="8:39" x14ac:dyDescent="0.25">
      <c r="H440"/>
      <c r="L440"/>
      <c r="M440" s="1"/>
      <c r="N440" s="1"/>
      <c r="O440" s="1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/>
      <c r="AK440"/>
      <c r="AL440"/>
      <c r="AM440"/>
    </row>
    <row r="441" spans="8:39" x14ac:dyDescent="0.25">
      <c r="H441"/>
      <c r="L441"/>
      <c r="M441" s="1"/>
      <c r="N441" s="1"/>
      <c r="O441" s="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/>
      <c r="AK441"/>
      <c r="AL441"/>
      <c r="AM441"/>
    </row>
    <row r="442" spans="8:39" x14ac:dyDescent="0.25">
      <c r="H442"/>
      <c r="L442"/>
      <c r="M442" s="1"/>
      <c r="N442" s="1"/>
      <c r="O442" s="1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/>
      <c r="AK442"/>
      <c r="AL442"/>
      <c r="AM442"/>
    </row>
    <row r="443" spans="8:39" x14ac:dyDescent="0.25">
      <c r="H443"/>
      <c r="L443"/>
      <c r="M443" s="1"/>
      <c r="N443" s="1"/>
      <c r="O443" s="1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/>
      <c r="AK443"/>
      <c r="AL443"/>
      <c r="AM443"/>
    </row>
    <row r="444" spans="8:39" x14ac:dyDescent="0.25">
      <c r="H444"/>
      <c r="L444"/>
      <c r="M444" s="1"/>
      <c r="N444" s="1"/>
      <c r="O444" s="1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/>
      <c r="AK444"/>
      <c r="AL444"/>
      <c r="AM444"/>
    </row>
    <row r="445" spans="8:39" x14ac:dyDescent="0.25">
      <c r="H445"/>
      <c r="L445"/>
      <c r="M445" s="1"/>
      <c r="N445" s="1"/>
      <c r="O445" s="1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/>
      <c r="AK445"/>
      <c r="AL445"/>
      <c r="AM445"/>
    </row>
    <row r="446" spans="8:39" x14ac:dyDescent="0.25">
      <c r="H446"/>
      <c r="L446"/>
      <c r="M446" s="1"/>
      <c r="N446" s="1"/>
      <c r="O446" s="1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/>
      <c r="AK446"/>
      <c r="AL446"/>
      <c r="AM446"/>
    </row>
    <row r="447" spans="8:39" x14ac:dyDescent="0.25">
      <c r="H447"/>
      <c r="L447"/>
      <c r="M447" s="1"/>
      <c r="N447" s="1"/>
      <c r="O447" s="1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/>
      <c r="AK447"/>
      <c r="AL447"/>
      <c r="AM447"/>
    </row>
    <row r="448" spans="8:39" x14ac:dyDescent="0.25">
      <c r="H448"/>
      <c r="L448"/>
      <c r="M448" s="1"/>
      <c r="N448" s="1"/>
      <c r="O448" s="1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/>
      <c r="AK448"/>
      <c r="AL448"/>
      <c r="AM448"/>
    </row>
    <row r="449" spans="8:39" x14ac:dyDescent="0.25">
      <c r="H449"/>
      <c r="L449"/>
      <c r="M449" s="1"/>
      <c r="N449" s="1"/>
      <c r="O449" s="1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/>
      <c r="AK449"/>
      <c r="AL449"/>
      <c r="AM449"/>
    </row>
    <row r="450" spans="8:39" x14ac:dyDescent="0.25">
      <c r="H450"/>
      <c r="L450"/>
      <c r="M450" s="1"/>
      <c r="N450" s="1"/>
      <c r="O450" s="1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/>
      <c r="AK450"/>
      <c r="AL450"/>
      <c r="AM450"/>
    </row>
    <row r="451" spans="8:39" x14ac:dyDescent="0.25">
      <c r="H451"/>
      <c r="L451"/>
      <c r="M451" s="1"/>
      <c r="N451" s="1"/>
      <c r="O451" s="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/>
      <c r="AK451"/>
      <c r="AL451"/>
      <c r="AM451"/>
    </row>
    <row r="452" spans="8:39" x14ac:dyDescent="0.25">
      <c r="H452"/>
      <c r="L452"/>
      <c r="M452" s="1"/>
      <c r="N452" s="1"/>
      <c r="O452" s="1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/>
      <c r="AK452"/>
      <c r="AL452"/>
      <c r="AM452"/>
    </row>
    <row r="453" spans="8:39" x14ac:dyDescent="0.25">
      <c r="H453"/>
      <c r="L453"/>
      <c r="M453" s="1"/>
      <c r="N453" s="1"/>
      <c r="O453" s="1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/>
      <c r="AK453"/>
      <c r="AL453"/>
      <c r="AM453"/>
    </row>
    <row r="454" spans="8:39" x14ac:dyDescent="0.25">
      <c r="H454"/>
      <c r="L454"/>
      <c r="M454" s="1"/>
      <c r="N454" s="1"/>
      <c r="O454" s="1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/>
      <c r="AK454"/>
      <c r="AL454"/>
      <c r="AM454"/>
    </row>
    <row r="455" spans="8:39" x14ac:dyDescent="0.25">
      <c r="H455"/>
      <c r="L455"/>
      <c r="M455" s="1"/>
      <c r="N455" s="1"/>
      <c r="O455" s="1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/>
      <c r="AK455"/>
      <c r="AL455"/>
      <c r="AM455"/>
    </row>
    <row r="456" spans="8:39" x14ac:dyDescent="0.25">
      <c r="H456"/>
      <c r="L456"/>
      <c r="M456" s="1"/>
      <c r="N456" s="1"/>
      <c r="O456" s="1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/>
      <c r="AK456"/>
      <c r="AL456"/>
      <c r="AM456"/>
    </row>
    <row r="457" spans="8:39" x14ac:dyDescent="0.25">
      <c r="H457"/>
      <c r="L457"/>
      <c r="M457" s="1"/>
      <c r="N457" s="1"/>
      <c r="O457" s="1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/>
      <c r="AK457"/>
      <c r="AL457"/>
      <c r="AM457"/>
    </row>
    <row r="458" spans="8:39" x14ac:dyDescent="0.25">
      <c r="H458"/>
      <c r="L458"/>
      <c r="M458" s="1"/>
      <c r="N458" s="1"/>
      <c r="O458" s="1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/>
      <c r="AK458"/>
      <c r="AL458"/>
      <c r="AM458"/>
    </row>
    <row r="459" spans="8:39" x14ac:dyDescent="0.25">
      <c r="H459"/>
      <c r="L459"/>
      <c r="M459" s="1"/>
      <c r="N459" s="1"/>
      <c r="O459" s="1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/>
      <c r="AK459"/>
      <c r="AL459"/>
      <c r="AM459"/>
    </row>
    <row r="460" spans="8:39" x14ac:dyDescent="0.25">
      <c r="H460"/>
      <c r="L460"/>
      <c r="M460" s="1"/>
      <c r="N460" s="1"/>
      <c r="O460" s="1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/>
      <c r="AK460"/>
      <c r="AL460"/>
      <c r="AM460"/>
    </row>
    <row r="461" spans="8:39" x14ac:dyDescent="0.25">
      <c r="H461"/>
      <c r="L461"/>
      <c r="M461" s="1"/>
      <c r="N461" s="1"/>
      <c r="O461" s="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/>
      <c r="AK461"/>
      <c r="AL461"/>
      <c r="AM461"/>
    </row>
    <row r="462" spans="8:39" x14ac:dyDescent="0.25">
      <c r="H462"/>
      <c r="L462"/>
      <c r="M462" s="1"/>
      <c r="N462" s="1"/>
      <c r="O462" s="1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/>
      <c r="AK462"/>
      <c r="AL462"/>
      <c r="AM462"/>
    </row>
    <row r="463" spans="8:39" x14ac:dyDescent="0.25">
      <c r="H463"/>
      <c r="L463"/>
      <c r="M463" s="1"/>
      <c r="N463" s="1"/>
      <c r="O463" s="1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/>
      <c r="AK463"/>
      <c r="AL463"/>
      <c r="AM463"/>
    </row>
    <row r="464" spans="8:39" x14ac:dyDescent="0.25">
      <c r="H464"/>
      <c r="L464"/>
      <c r="M464" s="1"/>
      <c r="N464" s="1"/>
      <c r="O464" s="1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/>
      <c r="AK464"/>
      <c r="AL464"/>
      <c r="AM464"/>
    </row>
    <row r="465" spans="8:39" x14ac:dyDescent="0.25">
      <c r="H465"/>
      <c r="L465"/>
      <c r="M465" s="1"/>
      <c r="N465" s="1"/>
      <c r="O465" s="1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/>
      <c r="AK465"/>
      <c r="AL465"/>
      <c r="AM465"/>
    </row>
    <row r="466" spans="8:39" x14ac:dyDescent="0.25">
      <c r="H466"/>
      <c r="L466"/>
      <c r="M466" s="1"/>
      <c r="N466" s="1"/>
      <c r="O466" s="1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/>
      <c r="AK466"/>
      <c r="AL466"/>
      <c r="AM466"/>
    </row>
    <row r="467" spans="8:39" x14ac:dyDescent="0.25">
      <c r="H467"/>
      <c r="L467"/>
      <c r="M467" s="1"/>
      <c r="N467" s="1"/>
      <c r="O467" s="1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/>
      <c r="AK467"/>
      <c r="AL467"/>
      <c r="AM467"/>
    </row>
    <row r="468" spans="8:39" x14ac:dyDescent="0.25">
      <c r="H468"/>
      <c r="L468"/>
      <c r="M468" s="1"/>
      <c r="N468" s="1"/>
      <c r="O468" s="1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/>
      <c r="AK468"/>
      <c r="AL468"/>
      <c r="AM468"/>
    </row>
    <row r="469" spans="8:39" x14ac:dyDescent="0.25">
      <c r="H469"/>
      <c r="L469"/>
      <c r="M469" s="1"/>
      <c r="N469" s="1"/>
      <c r="O469" s="1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/>
      <c r="AK469"/>
      <c r="AL469"/>
      <c r="AM469"/>
    </row>
    <row r="470" spans="8:39" x14ac:dyDescent="0.25">
      <c r="H470"/>
      <c r="L470"/>
      <c r="M470" s="1"/>
      <c r="N470" s="1"/>
      <c r="O470" s="1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/>
      <c r="AK470"/>
      <c r="AL470"/>
      <c r="AM470"/>
    </row>
    <row r="471" spans="8:39" x14ac:dyDescent="0.25">
      <c r="H471"/>
      <c r="L471"/>
      <c r="M471" s="1"/>
      <c r="N471" s="1"/>
      <c r="O471" s="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/>
      <c r="AK471"/>
      <c r="AL471"/>
      <c r="AM471"/>
    </row>
    <row r="472" spans="8:39" x14ac:dyDescent="0.25">
      <c r="H472"/>
      <c r="L472"/>
      <c r="M472" s="1"/>
      <c r="N472" s="1"/>
      <c r="O472" s="1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/>
      <c r="AK472"/>
      <c r="AL472"/>
      <c r="AM472"/>
    </row>
    <row r="473" spans="8:39" x14ac:dyDescent="0.25">
      <c r="H473"/>
      <c r="L473"/>
      <c r="M473" s="1"/>
      <c r="N473" s="1"/>
      <c r="O473" s="1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/>
      <c r="AK473"/>
      <c r="AL473"/>
      <c r="AM473"/>
    </row>
    <row r="474" spans="8:39" x14ac:dyDescent="0.25">
      <c r="H474"/>
      <c r="L474"/>
      <c r="M474" s="1"/>
      <c r="N474" s="1"/>
      <c r="O474" s="1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/>
      <c r="AK474"/>
      <c r="AL474"/>
      <c r="AM474"/>
    </row>
    <row r="475" spans="8:39" x14ac:dyDescent="0.25">
      <c r="H475"/>
      <c r="L475"/>
      <c r="M475" s="1"/>
      <c r="N475" s="1"/>
      <c r="O475" s="1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  <c r="AJ475"/>
      <c r="AK475"/>
      <c r="AL475"/>
      <c r="AM475"/>
    </row>
    <row r="476" spans="8:39" x14ac:dyDescent="0.25">
      <c r="H476"/>
      <c r="L476"/>
      <c r="M476" s="1"/>
      <c r="N476" s="1"/>
      <c r="O476" s="1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  <c r="AJ476"/>
      <c r="AK476"/>
      <c r="AL476"/>
      <c r="AM476"/>
    </row>
    <row r="477" spans="8:39" x14ac:dyDescent="0.25">
      <c r="H477"/>
      <c r="L477"/>
      <c r="M477" s="1"/>
      <c r="N477" s="1"/>
      <c r="O477" s="1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  <c r="AJ477"/>
      <c r="AK477"/>
      <c r="AL477"/>
      <c r="AM477"/>
    </row>
    <row r="478" spans="8:39" x14ac:dyDescent="0.25">
      <c r="H478"/>
      <c r="L478"/>
      <c r="M478" s="1"/>
      <c r="N478" s="1"/>
      <c r="O478" s="1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  <c r="AI478"/>
      <c r="AJ478"/>
      <c r="AK478"/>
      <c r="AL478"/>
      <c r="AM478"/>
    </row>
    <row r="479" spans="8:39" x14ac:dyDescent="0.25">
      <c r="H479"/>
      <c r="L479"/>
      <c r="M479" s="1"/>
      <c r="N479" s="1"/>
      <c r="O479" s="1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  <c r="AI479"/>
      <c r="AJ479"/>
      <c r="AK479"/>
      <c r="AL479"/>
      <c r="AM479"/>
    </row>
    <row r="480" spans="8:39" x14ac:dyDescent="0.25">
      <c r="H480"/>
      <c r="L480"/>
      <c r="M480" s="1"/>
      <c r="N480" s="1"/>
      <c r="O480" s="1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  <c r="AJ480"/>
      <c r="AK480"/>
      <c r="AL480"/>
      <c r="AM480"/>
    </row>
    <row r="481" spans="8:39" x14ac:dyDescent="0.25">
      <c r="H481"/>
      <c r="L481"/>
      <c r="M481" s="1"/>
      <c r="N481" s="1"/>
      <c r="O481" s="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  <c r="AJ481"/>
      <c r="AK481"/>
      <c r="AL481"/>
      <c r="AM481"/>
    </row>
    <row r="482" spans="8:39" x14ac:dyDescent="0.25">
      <c r="H482"/>
      <c r="L482"/>
      <c r="M482" s="1"/>
      <c r="N482" s="1"/>
      <c r="O482" s="1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  <c r="AJ482"/>
      <c r="AK482"/>
      <c r="AL482"/>
      <c r="AM482"/>
    </row>
    <row r="483" spans="8:39" x14ac:dyDescent="0.25">
      <c r="H483"/>
      <c r="L483"/>
      <c r="M483" s="1"/>
      <c r="N483" s="1"/>
      <c r="O483" s="1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  <c r="AI483"/>
      <c r="AJ483"/>
      <c r="AK483"/>
      <c r="AL483"/>
      <c r="AM483"/>
    </row>
    <row r="484" spans="8:39" x14ac:dyDescent="0.25">
      <c r="H484"/>
      <c r="L484"/>
      <c r="M484" s="1"/>
      <c r="N484" s="1"/>
      <c r="O484" s="1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  <c r="AJ484"/>
      <c r="AK484"/>
      <c r="AL484"/>
      <c r="AM484"/>
    </row>
    <row r="485" spans="8:39" x14ac:dyDescent="0.25">
      <c r="H485"/>
      <c r="L485"/>
      <c r="M485" s="1"/>
      <c r="N485" s="1"/>
      <c r="O485" s="1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  <c r="AJ485"/>
      <c r="AK485"/>
      <c r="AL485"/>
      <c r="AM485"/>
    </row>
    <row r="486" spans="8:39" x14ac:dyDescent="0.25">
      <c r="H486"/>
      <c r="L486"/>
      <c r="M486" s="1"/>
      <c r="N486" s="1"/>
      <c r="O486" s="1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  <c r="AJ486"/>
      <c r="AK486"/>
      <c r="AL486"/>
      <c r="AM486"/>
    </row>
    <row r="487" spans="8:39" x14ac:dyDescent="0.25">
      <c r="H487"/>
      <c r="L487"/>
      <c r="M487" s="1"/>
      <c r="N487" s="1"/>
      <c r="O487" s="1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  <c r="AJ487"/>
      <c r="AK487"/>
      <c r="AL487"/>
      <c r="AM487"/>
    </row>
    <row r="488" spans="8:39" x14ac:dyDescent="0.25">
      <c r="H488"/>
      <c r="L488"/>
      <c r="M488" s="1"/>
      <c r="N488" s="1"/>
      <c r="O488" s="1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  <c r="AJ488"/>
      <c r="AK488"/>
      <c r="AL488"/>
      <c r="AM488"/>
    </row>
    <row r="489" spans="8:39" x14ac:dyDescent="0.25">
      <c r="H489"/>
      <c r="L489"/>
      <c r="M489" s="1"/>
      <c r="N489" s="1"/>
      <c r="O489" s="1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  <c r="AJ489"/>
      <c r="AK489"/>
      <c r="AL489"/>
      <c r="AM489"/>
    </row>
    <row r="490" spans="8:39" x14ac:dyDescent="0.25">
      <c r="H490"/>
      <c r="L490"/>
      <c r="M490" s="1"/>
      <c r="N490" s="1"/>
      <c r="O490" s="1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  <c r="AI490"/>
      <c r="AJ490"/>
      <c r="AK490"/>
      <c r="AL490"/>
      <c r="AM490"/>
    </row>
    <row r="491" spans="8:39" x14ac:dyDescent="0.25">
      <c r="H491"/>
      <c r="L491"/>
      <c r="M491" s="1"/>
      <c r="N491" s="1"/>
      <c r="O491" s="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  <c r="AI491"/>
      <c r="AJ491"/>
      <c r="AK491"/>
      <c r="AL491"/>
      <c r="AM491"/>
    </row>
    <row r="492" spans="8:39" x14ac:dyDescent="0.25">
      <c r="H492"/>
      <c r="L492"/>
      <c r="M492" s="1"/>
      <c r="N492" s="1"/>
      <c r="O492" s="1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  <c r="AI492"/>
      <c r="AJ492"/>
      <c r="AK492"/>
      <c r="AL492"/>
      <c r="AM492"/>
    </row>
    <row r="493" spans="8:39" x14ac:dyDescent="0.25">
      <c r="H493"/>
      <c r="L493"/>
      <c r="M493" s="1"/>
      <c r="N493" s="1"/>
      <c r="O493" s="1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  <c r="AI493"/>
      <c r="AJ493"/>
      <c r="AK493"/>
      <c r="AL493"/>
      <c r="AM493"/>
    </row>
    <row r="494" spans="8:39" x14ac:dyDescent="0.25">
      <c r="H494"/>
      <c r="L494"/>
      <c r="M494" s="1"/>
      <c r="N494" s="1"/>
      <c r="O494" s="1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  <c r="AI494"/>
      <c r="AJ494"/>
      <c r="AK494"/>
      <c r="AL494"/>
      <c r="AM494"/>
    </row>
    <row r="495" spans="8:39" x14ac:dyDescent="0.25">
      <c r="H495"/>
      <c r="L495"/>
      <c r="M495" s="1"/>
      <c r="N495" s="1"/>
      <c r="O495" s="1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/>
      <c r="AK495"/>
      <c r="AL495"/>
      <c r="AM495"/>
    </row>
    <row r="496" spans="8:39" x14ac:dyDescent="0.25">
      <c r="H496"/>
      <c r="L496"/>
      <c r="M496" s="1"/>
      <c r="N496" s="1"/>
      <c r="O496" s="1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/>
      <c r="AK496"/>
      <c r="AL496"/>
      <c r="AM496"/>
    </row>
    <row r="497" spans="8:39" x14ac:dyDescent="0.25">
      <c r="H497"/>
      <c r="L497"/>
      <c r="M497" s="1"/>
      <c r="N497" s="1"/>
      <c r="O497" s="1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/>
      <c r="AK497"/>
      <c r="AL497"/>
      <c r="AM497"/>
    </row>
    <row r="498" spans="8:39" x14ac:dyDescent="0.25">
      <c r="H498"/>
      <c r="L498"/>
      <c r="M498" s="1"/>
      <c r="N498" s="1"/>
      <c r="O498" s="1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/>
      <c r="AK498"/>
      <c r="AL498"/>
      <c r="AM498"/>
    </row>
    <row r="499" spans="8:39" x14ac:dyDescent="0.25">
      <c r="H499"/>
      <c r="L499"/>
      <c r="M499" s="1"/>
      <c r="N499" s="1"/>
      <c r="O499" s="1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/>
      <c r="AK499"/>
      <c r="AL499"/>
      <c r="AM499"/>
    </row>
    <row r="500" spans="8:39" x14ac:dyDescent="0.25">
      <c r="H500"/>
      <c r="L500"/>
      <c r="M500" s="1"/>
      <c r="N500" s="1"/>
      <c r="O500" s="1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/>
      <c r="AK500"/>
      <c r="AL500"/>
      <c r="AM500"/>
    </row>
    <row r="501" spans="8:39" x14ac:dyDescent="0.25">
      <c r="H501"/>
      <c r="L501"/>
      <c r="M501" s="1"/>
      <c r="N501" s="1"/>
      <c r="O501" s="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/>
      <c r="AK501"/>
      <c r="AL501"/>
      <c r="AM501"/>
    </row>
    <row r="502" spans="8:39" x14ac:dyDescent="0.25">
      <c r="H502"/>
      <c r="L502"/>
      <c r="M502" s="1"/>
      <c r="N502" s="1"/>
      <c r="O502" s="1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/>
      <c r="AK502"/>
      <c r="AL502"/>
      <c r="AM502"/>
    </row>
    <row r="503" spans="8:39" x14ac:dyDescent="0.25">
      <c r="H503"/>
      <c r="L503"/>
      <c r="M503" s="1"/>
      <c r="N503" s="1"/>
      <c r="O503" s="1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/>
      <c r="AK503"/>
      <c r="AL503"/>
      <c r="AM503"/>
    </row>
    <row r="504" spans="8:39" x14ac:dyDescent="0.25">
      <c r="H504"/>
      <c r="L504"/>
      <c r="M504" s="1"/>
      <c r="N504" s="1"/>
      <c r="O504" s="1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/>
      <c r="AK504"/>
      <c r="AL504"/>
      <c r="AM504"/>
    </row>
    <row r="505" spans="8:39" x14ac:dyDescent="0.25">
      <c r="H505"/>
      <c r="L505"/>
      <c r="M505" s="1"/>
      <c r="N505" s="1"/>
      <c r="O505" s="1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  <c r="AJ505"/>
      <c r="AK505"/>
      <c r="AL505"/>
      <c r="AM505"/>
    </row>
    <row r="506" spans="8:39" x14ac:dyDescent="0.25">
      <c r="H506"/>
      <c r="L506"/>
      <c r="M506" s="1"/>
      <c r="N506" s="1"/>
      <c r="O506" s="1"/>
      <c r="P506"/>
      <c r="Q506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  <c r="AI506"/>
      <c r="AJ506"/>
      <c r="AK506"/>
      <c r="AL506"/>
      <c r="AM506"/>
    </row>
    <row r="507" spans="8:39" x14ac:dyDescent="0.25">
      <c r="H507"/>
      <c r="L507"/>
      <c r="M507" s="1"/>
      <c r="N507" s="1"/>
      <c r="O507" s="1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  <c r="AJ507"/>
      <c r="AK507"/>
      <c r="AL507"/>
      <c r="AM507"/>
    </row>
    <row r="508" spans="8:39" x14ac:dyDescent="0.25">
      <c r="H508"/>
      <c r="L508"/>
      <c r="M508" s="1"/>
      <c r="N508" s="1"/>
      <c r="O508" s="1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  <c r="AJ508"/>
      <c r="AK508"/>
      <c r="AL508"/>
      <c r="AM508"/>
    </row>
    <row r="509" spans="8:39" x14ac:dyDescent="0.25">
      <c r="H509"/>
      <c r="L509"/>
      <c r="M509" s="1"/>
      <c r="N509" s="1"/>
      <c r="O509" s="1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  <c r="AI509"/>
      <c r="AJ509"/>
      <c r="AK509"/>
      <c r="AL509"/>
      <c r="AM509"/>
    </row>
    <row r="510" spans="8:39" x14ac:dyDescent="0.25">
      <c r="H510"/>
      <c r="L510"/>
      <c r="M510" s="1"/>
      <c r="N510" s="1"/>
      <c r="O510" s="1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  <c r="AI510"/>
      <c r="AJ510"/>
      <c r="AK510"/>
      <c r="AL510"/>
      <c r="AM510"/>
    </row>
    <row r="511" spans="8:39" x14ac:dyDescent="0.25">
      <c r="H511"/>
      <c r="L511"/>
      <c r="M511" s="1"/>
      <c r="N511" s="1"/>
      <c r="O511" s="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  <c r="AI511"/>
      <c r="AJ511"/>
      <c r="AK511"/>
      <c r="AL511"/>
      <c r="AM511"/>
    </row>
    <row r="512" spans="8:39" x14ac:dyDescent="0.25">
      <c r="H512"/>
      <c r="L512"/>
      <c r="M512" s="1"/>
      <c r="N512" s="1"/>
      <c r="O512" s="1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  <c r="AI512"/>
      <c r="AJ512"/>
      <c r="AK512"/>
      <c r="AL512"/>
      <c r="AM512"/>
    </row>
    <row r="513" spans="8:39" x14ac:dyDescent="0.25">
      <c r="H513"/>
      <c r="L513"/>
      <c r="M513" s="1"/>
      <c r="N513" s="1"/>
      <c r="O513" s="1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  <c r="AI513"/>
      <c r="AJ513"/>
      <c r="AK513"/>
      <c r="AL513"/>
      <c r="AM513"/>
    </row>
    <row r="514" spans="8:39" x14ac:dyDescent="0.25">
      <c r="H514"/>
      <c r="L514"/>
      <c r="M514" s="1"/>
      <c r="N514" s="1"/>
      <c r="O514" s="1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  <c r="AI514"/>
      <c r="AJ514"/>
      <c r="AK514"/>
      <c r="AL514"/>
      <c r="AM514"/>
    </row>
    <row r="515" spans="8:39" x14ac:dyDescent="0.25">
      <c r="H515"/>
      <c r="L515"/>
      <c r="M515" s="1"/>
      <c r="N515" s="1"/>
      <c r="O515" s="1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/>
      <c r="AK515"/>
      <c r="AL515"/>
      <c r="AM515"/>
    </row>
    <row r="516" spans="8:39" x14ac:dyDescent="0.25">
      <c r="H516"/>
      <c r="L516"/>
      <c r="M516" s="1"/>
      <c r="N516" s="1"/>
      <c r="O516" s="1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  <c r="AJ516"/>
      <c r="AK516"/>
      <c r="AL516"/>
      <c r="AM516"/>
    </row>
    <row r="517" spans="8:39" x14ac:dyDescent="0.25">
      <c r="H517"/>
      <c r="L517"/>
      <c r="M517" s="1"/>
      <c r="N517" s="1"/>
      <c r="O517" s="1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/>
      <c r="AK517"/>
      <c r="AL517"/>
      <c r="AM517"/>
    </row>
    <row r="518" spans="8:39" x14ac:dyDescent="0.25">
      <c r="H518"/>
      <c r="L518"/>
      <c r="M518" s="1"/>
      <c r="N518" s="1"/>
      <c r="O518" s="1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/>
      <c r="AK518"/>
      <c r="AL518"/>
      <c r="AM518"/>
    </row>
    <row r="519" spans="8:39" x14ac:dyDescent="0.25">
      <c r="H519"/>
      <c r="L519"/>
      <c r="M519" s="1"/>
      <c r="N519" s="1"/>
      <c r="O519" s="1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/>
      <c r="AK519"/>
      <c r="AL519"/>
      <c r="AM519"/>
    </row>
    <row r="520" spans="8:39" x14ac:dyDescent="0.25">
      <c r="H520"/>
      <c r="L520"/>
      <c r="M520" s="1"/>
      <c r="N520" s="1"/>
      <c r="O520" s="1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  <c r="AJ520"/>
      <c r="AK520"/>
      <c r="AL520"/>
      <c r="AM520"/>
    </row>
    <row r="521" spans="8:39" x14ac:dyDescent="0.25">
      <c r="H521"/>
      <c r="L521"/>
      <c r="M521" s="1"/>
      <c r="N521" s="1"/>
      <c r="O521" s="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  <c r="AJ521"/>
      <c r="AK521"/>
      <c r="AL521"/>
      <c r="AM521"/>
    </row>
    <row r="522" spans="8:39" x14ac:dyDescent="0.25">
      <c r="H522"/>
      <c r="L522"/>
      <c r="M522" s="1"/>
      <c r="N522" s="1"/>
      <c r="O522" s="1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  <c r="AJ522"/>
      <c r="AK522"/>
      <c r="AL522"/>
      <c r="AM522"/>
    </row>
    <row r="523" spans="8:39" x14ac:dyDescent="0.25">
      <c r="H523"/>
      <c r="L523"/>
      <c r="M523" s="1"/>
      <c r="N523" s="1"/>
      <c r="O523" s="1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  <c r="AJ523"/>
      <c r="AK523"/>
      <c r="AL523"/>
      <c r="AM523"/>
    </row>
    <row r="524" spans="8:39" x14ac:dyDescent="0.25">
      <c r="H524"/>
      <c r="L524"/>
      <c r="M524" s="1"/>
      <c r="N524" s="1"/>
      <c r="O524" s="1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  <c r="AJ524"/>
      <c r="AK524"/>
      <c r="AL524"/>
      <c r="AM524"/>
    </row>
    <row r="525" spans="8:39" x14ac:dyDescent="0.25">
      <c r="H525"/>
      <c r="L525"/>
      <c r="M525" s="1"/>
      <c r="N525" s="1"/>
      <c r="O525" s="1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  <c r="AJ525"/>
      <c r="AK525"/>
      <c r="AL525"/>
      <c r="AM525"/>
    </row>
    <row r="526" spans="8:39" x14ac:dyDescent="0.25">
      <c r="H526"/>
      <c r="L526"/>
      <c r="M526" s="1"/>
      <c r="N526" s="1"/>
      <c r="O526" s="1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  <c r="AJ526"/>
      <c r="AK526"/>
      <c r="AL526"/>
      <c r="AM526"/>
    </row>
    <row r="527" spans="8:39" x14ac:dyDescent="0.25">
      <c r="H527"/>
      <c r="L527"/>
      <c r="M527" s="1"/>
      <c r="N527" s="1"/>
      <c r="O527" s="1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  <c r="AJ527"/>
      <c r="AK527"/>
      <c r="AL527"/>
      <c r="AM527"/>
    </row>
    <row r="528" spans="8:39" x14ac:dyDescent="0.25">
      <c r="H528"/>
      <c r="L528"/>
      <c r="M528" s="1"/>
      <c r="N528" s="1"/>
      <c r="O528" s="1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  <c r="AJ528"/>
      <c r="AK528"/>
      <c r="AL528"/>
      <c r="AM528"/>
    </row>
    <row r="529" spans="8:39" x14ac:dyDescent="0.25">
      <c r="H529"/>
      <c r="L529"/>
      <c r="M529" s="1"/>
      <c r="N529" s="1"/>
      <c r="O529" s="1"/>
      <c r="P529"/>
      <c r="Q529"/>
      <c r="R529"/>
      <c r="S529"/>
      <c r="T529"/>
      <c r="U529"/>
      <c r="V529"/>
      <c r="W529"/>
      <c r="X529"/>
      <c r="Y529"/>
      <c r="Z529"/>
      <c r="AA529"/>
      <c r="AB529"/>
      <c r="AC529"/>
      <c r="AD529"/>
      <c r="AE529"/>
      <c r="AF529"/>
      <c r="AG529"/>
      <c r="AH529"/>
      <c r="AI529"/>
      <c r="AJ529"/>
      <c r="AK529"/>
      <c r="AL529"/>
      <c r="AM529"/>
    </row>
    <row r="530" spans="8:39" x14ac:dyDescent="0.25">
      <c r="H530"/>
      <c r="L530"/>
      <c r="M530" s="1"/>
      <c r="N530" s="1"/>
      <c r="O530" s="1"/>
      <c r="P530"/>
      <c r="Q530"/>
      <c r="R530"/>
      <c r="S530"/>
      <c r="T530"/>
      <c r="U530"/>
      <c r="V530"/>
      <c r="W530"/>
      <c r="X530"/>
      <c r="Y530"/>
      <c r="Z530"/>
      <c r="AA530"/>
      <c r="AB530"/>
      <c r="AC530"/>
      <c r="AD530"/>
      <c r="AE530"/>
      <c r="AF530"/>
      <c r="AG530"/>
      <c r="AH530"/>
      <c r="AI530"/>
      <c r="AJ530"/>
      <c r="AK530"/>
      <c r="AL530"/>
      <c r="AM530"/>
    </row>
    <row r="531" spans="8:39" x14ac:dyDescent="0.25">
      <c r="H531"/>
      <c r="L531"/>
      <c r="M531" s="1"/>
      <c r="N531" s="1"/>
      <c r="O531" s="1"/>
      <c r="P531"/>
      <c r="Q531"/>
      <c r="R531"/>
      <c r="S531"/>
      <c r="T531"/>
      <c r="U531"/>
      <c r="V531"/>
      <c r="W531"/>
      <c r="X531"/>
      <c r="Y531"/>
      <c r="Z531"/>
      <c r="AA531"/>
      <c r="AB531"/>
      <c r="AC531"/>
      <c r="AD531"/>
      <c r="AE531"/>
      <c r="AF531"/>
      <c r="AG531"/>
      <c r="AH531"/>
      <c r="AI531"/>
      <c r="AJ531"/>
      <c r="AK531"/>
      <c r="AL531"/>
      <c r="AM531"/>
    </row>
    <row r="532" spans="8:39" x14ac:dyDescent="0.25">
      <c r="H532"/>
      <c r="L532"/>
      <c r="M532" s="1"/>
      <c r="N532" s="1"/>
      <c r="O532" s="1"/>
      <c r="P532"/>
      <c r="Q532"/>
      <c r="R532"/>
      <c r="S532"/>
      <c r="T532"/>
      <c r="U532"/>
      <c r="V532"/>
      <c r="W532"/>
      <c r="X532"/>
      <c r="Y532"/>
      <c r="Z532"/>
      <c r="AA532"/>
      <c r="AB532"/>
      <c r="AC532"/>
      <c r="AD532"/>
      <c r="AE532"/>
      <c r="AF532"/>
      <c r="AG532"/>
      <c r="AH532"/>
      <c r="AI532"/>
      <c r="AJ532"/>
      <c r="AK532"/>
      <c r="AL532"/>
      <c r="AM532"/>
    </row>
    <row r="533" spans="8:39" x14ac:dyDescent="0.25">
      <c r="H533"/>
      <c r="L533"/>
      <c r="M533" s="1"/>
      <c r="N533" s="1"/>
      <c r="O533" s="1"/>
      <c r="P533"/>
      <c r="Q533"/>
      <c r="R533"/>
      <c r="S533"/>
      <c r="T533"/>
      <c r="U533"/>
      <c r="V533"/>
      <c r="W533"/>
      <c r="X533"/>
      <c r="Y533"/>
      <c r="Z533"/>
      <c r="AA533"/>
      <c r="AB533"/>
      <c r="AC533"/>
      <c r="AD533"/>
      <c r="AE533"/>
      <c r="AF533"/>
      <c r="AG533"/>
      <c r="AH533"/>
      <c r="AI533"/>
      <c r="AJ533"/>
      <c r="AK533"/>
      <c r="AL533"/>
      <c r="AM533"/>
    </row>
    <row r="534" spans="8:39" x14ac:dyDescent="0.25">
      <c r="H534"/>
      <c r="L534"/>
      <c r="M534" s="1"/>
      <c r="N534" s="1"/>
      <c r="O534" s="1"/>
      <c r="P534"/>
      <c r="Q534"/>
      <c r="R534"/>
      <c r="S534"/>
      <c r="T534"/>
      <c r="U534"/>
      <c r="V534"/>
      <c r="W534"/>
      <c r="X534"/>
      <c r="Y534"/>
      <c r="Z534"/>
      <c r="AA534"/>
      <c r="AB534"/>
      <c r="AC534"/>
      <c r="AD534"/>
      <c r="AE534"/>
      <c r="AF534"/>
      <c r="AG534"/>
      <c r="AH534"/>
      <c r="AI534"/>
      <c r="AJ534"/>
      <c r="AK534"/>
      <c r="AL534"/>
      <c r="AM534"/>
    </row>
    <row r="535" spans="8:39" x14ac:dyDescent="0.25">
      <c r="H535"/>
      <c r="L535"/>
      <c r="M535" s="1"/>
      <c r="N535" s="1"/>
      <c r="O535" s="1"/>
      <c r="P535"/>
      <c r="Q535"/>
      <c r="R535"/>
      <c r="S535"/>
      <c r="T535"/>
      <c r="U535"/>
      <c r="V535"/>
      <c r="W535"/>
      <c r="X535"/>
      <c r="Y535"/>
      <c r="Z535"/>
      <c r="AA535"/>
      <c r="AB535"/>
      <c r="AC535"/>
      <c r="AD535"/>
      <c r="AE535"/>
      <c r="AF535"/>
      <c r="AG535"/>
      <c r="AH535"/>
      <c r="AI535"/>
      <c r="AJ535"/>
      <c r="AK535"/>
      <c r="AL535"/>
      <c r="AM535"/>
    </row>
    <row r="536" spans="8:39" x14ac:dyDescent="0.25">
      <c r="H536"/>
      <c r="L536"/>
      <c r="M536" s="1"/>
      <c r="N536" s="1"/>
      <c r="O536" s="1"/>
      <c r="P536"/>
      <c r="Q536"/>
      <c r="R536"/>
      <c r="S536"/>
      <c r="T536"/>
      <c r="U536"/>
      <c r="V536"/>
      <c r="W536"/>
      <c r="X536"/>
      <c r="Y536"/>
      <c r="Z536"/>
      <c r="AA536"/>
      <c r="AB536"/>
      <c r="AC536"/>
      <c r="AD536"/>
      <c r="AE536"/>
      <c r="AF536"/>
      <c r="AG536"/>
      <c r="AH536"/>
      <c r="AI536"/>
      <c r="AJ536"/>
      <c r="AK536"/>
      <c r="AL536"/>
      <c r="AM536"/>
    </row>
    <row r="537" spans="8:39" x14ac:dyDescent="0.25">
      <c r="H537"/>
      <c r="L537"/>
      <c r="M537" s="1"/>
      <c r="N537" s="1"/>
      <c r="O537" s="1"/>
      <c r="P537"/>
      <c r="Q537"/>
      <c r="R537"/>
      <c r="S537"/>
      <c r="T537"/>
      <c r="U537"/>
      <c r="V537"/>
      <c r="W537"/>
      <c r="X537"/>
      <c r="Y537"/>
      <c r="Z537"/>
      <c r="AA537"/>
      <c r="AB537"/>
      <c r="AC537"/>
      <c r="AD537"/>
      <c r="AE537"/>
      <c r="AF537"/>
      <c r="AG537"/>
      <c r="AH537"/>
      <c r="AI537"/>
      <c r="AJ537"/>
      <c r="AK537"/>
      <c r="AL537"/>
      <c r="AM537"/>
    </row>
    <row r="538" spans="8:39" x14ac:dyDescent="0.25">
      <c r="H538"/>
      <c r="L538"/>
      <c r="M538" s="1"/>
      <c r="N538" s="1"/>
      <c r="O538" s="1"/>
      <c r="P538"/>
      <c r="Q538"/>
      <c r="R538"/>
      <c r="S538"/>
      <c r="T538"/>
      <c r="U538"/>
      <c r="V538"/>
      <c r="W538"/>
      <c r="X538"/>
      <c r="Y538"/>
      <c r="Z538"/>
      <c r="AA538"/>
      <c r="AB538"/>
      <c r="AC538"/>
      <c r="AD538"/>
      <c r="AE538"/>
      <c r="AF538"/>
      <c r="AG538"/>
      <c r="AH538"/>
      <c r="AI538"/>
      <c r="AJ538"/>
      <c r="AK538"/>
      <c r="AL538"/>
      <c r="AM538"/>
    </row>
    <row r="539" spans="8:39" x14ac:dyDescent="0.25">
      <c r="H539"/>
      <c r="L539"/>
      <c r="M539" s="1"/>
      <c r="N539" s="1"/>
      <c r="O539" s="1"/>
      <c r="P539"/>
      <c r="Q539"/>
      <c r="R539"/>
      <c r="S539"/>
      <c r="T539"/>
      <c r="U539"/>
      <c r="V539"/>
      <c r="W539"/>
      <c r="X539"/>
      <c r="Y539"/>
      <c r="Z539"/>
      <c r="AA539"/>
      <c r="AB539"/>
      <c r="AC539"/>
      <c r="AD539"/>
      <c r="AE539"/>
      <c r="AF539"/>
      <c r="AG539"/>
      <c r="AH539"/>
      <c r="AI539"/>
      <c r="AJ539"/>
      <c r="AK539"/>
      <c r="AL539"/>
      <c r="AM539"/>
    </row>
    <row r="540" spans="8:39" x14ac:dyDescent="0.25">
      <c r="H540"/>
      <c r="L540"/>
      <c r="M540" s="1"/>
      <c r="N540" s="1"/>
      <c r="O540" s="1"/>
      <c r="P540"/>
      <c r="Q540"/>
      <c r="R540"/>
      <c r="S540"/>
      <c r="T540"/>
      <c r="U540"/>
      <c r="V540"/>
      <c r="W540"/>
      <c r="X540"/>
      <c r="Y540"/>
      <c r="Z540"/>
      <c r="AA540"/>
      <c r="AB540"/>
      <c r="AC540"/>
      <c r="AD540"/>
      <c r="AE540"/>
      <c r="AF540"/>
      <c r="AG540"/>
      <c r="AH540"/>
      <c r="AI540"/>
      <c r="AJ540"/>
      <c r="AK540"/>
      <c r="AL540"/>
      <c r="AM540"/>
    </row>
    <row r="541" spans="8:39" x14ac:dyDescent="0.25">
      <c r="H541"/>
      <c r="L541"/>
      <c r="M541" s="1"/>
      <c r="N541" s="1"/>
      <c r="O541" s="1"/>
      <c r="P541"/>
      <c r="Q541"/>
      <c r="R541"/>
      <c r="S541"/>
      <c r="T541"/>
      <c r="U541"/>
      <c r="V541"/>
      <c r="W541"/>
      <c r="X541"/>
      <c r="Y541"/>
      <c r="Z541"/>
      <c r="AA541"/>
      <c r="AB541"/>
      <c r="AC541"/>
      <c r="AD541"/>
      <c r="AE541"/>
      <c r="AF541"/>
      <c r="AG541"/>
      <c r="AH541"/>
      <c r="AI541"/>
      <c r="AJ541"/>
      <c r="AK541"/>
      <c r="AL541"/>
      <c r="AM541"/>
    </row>
    <row r="542" spans="8:39" x14ac:dyDescent="0.25">
      <c r="H542"/>
      <c r="L542"/>
      <c r="M542" s="1"/>
      <c r="N542" s="1"/>
      <c r="O542" s="1"/>
      <c r="P542"/>
      <c r="Q542"/>
      <c r="R542"/>
      <c r="S542"/>
      <c r="T542"/>
      <c r="U542"/>
      <c r="V542"/>
      <c r="W542"/>
      <c r="X542"/>
      <c r="Y542"/>
      <c r="Z542"/>
      <c r="AA542"/>
      <c r="AB542"/>
      <c r="AC542"/>
      <c r="AD542"/>
      <c r="AE542"/>
      <c r="AF542"/>
      <c r="AG542"/>
      <c r="AH542"/>
      <c r="AI542"/>
      <c r="AJ542"/>
      <c r="AK542"/>
      <c r="AL542"/>
      <c r="AM542"/>
    </row>
    <row r="543" spans="8:39" x14ac:dyDescent="0.25">
      <c r="H543"/>
      <c r="L543"/>
      <c r="M543" s="1"/>
      <c r="N543" s="1"/>
      <c r="O543" s="1"/>
      <c r="P543"/>
      <c r="Q543"/>
      <c r="R543"/>
      <c r="S543"/>
      <c r="T543"/>
      <c r="U543"/>
      <c r="V543"/>
      <c r="W543"/>
      <c r="X543"/>
      <c r="Y543"/>
      <c r="Z543"/>
      <c r="AA543"/>
      <c r="AB543"/>
      <c r="AC543"/>
      <c r="AD543"/>
      <c r="AE543"/>
      <c r="AF543"/>
      <c r="AG543"/>
      <c r="AH543"/>
      <c r="AI543"/>
      <c r="AJ543"/>
      <c r="AK543"/>
      <c r="AL543"/>
      <c r="AM543"/>
    </row>
    <row r="544" spans="8:39" x14ac:dyDescent="0.25">
      <c r="H544"/>
      <c r="L544"/>
      <c r="M544" s="1"/>
      <c r="N544" s="1"/>
      <c r="O544" s="1"/>
      <c r="P544"/>
      <c r="Q544"/>
      <c r="R544"/>
      <c r="S544"/>
      <c r="T544"/>
      <c r="U544"/>
      <c r="V544"/>
      <c r="W544"/>
      <c r="X544"/>
      <c r="Y544"/>
      <c r="Z544"/>
      <c r="AA544"/>
      <c r="AB544"/>
      <c r="AC544"/>
      <c r="AD544"/>
      <c r="AE544"/>
      <c r="AF544"/>
      <c r="AG544"/>
      <c r="AH544"/>
      <c r="AI544"/>
      <c r="AJ544"/>
      <c r="AK544"/>
      <c r="AL544"/>
      <c r="AM544"/>
    </row>
    <row r="545" spans="8:39" x14ac:dyDescent="0.25">
      <c r="H545"/>
      <c r="L545"/>
      <c r="M545" s="1"/>
      <c r="N545" s="1"/>
      <c r="O545" s="1"/>
      <c r="P545"/>
      <c r="Q545"/>
      <c r="R545"/>
      <c r="S545"/>
      <c r="T545"/>
      <c r="U545"/>
      <c r="V545"/>
      <c r="W545"/>
      <c r="X545"/>
      <c r="Y545"/>
      <c r="Z545"/>
      <c r="AA545"/>
      <c r="AB545"/>
      <c r="AC545"/>
      <c r="AD545"/>
      <c r="AE545"/>
      <c r="AF545"/>
      <c r="AG545"/>
      <c r="AH545"/>
      <c r="AI545"/>
      <c r="AJ545"/>
      <c r="AK545"/>
      <c r="AL545"/>
      <c r="AM545"/>
    </row>
    <row r="546" spans="8:39" x14ac:dyDescent="0.25">
      <c r="H546"/>
      <c r="L546"/>
      <c r="M546" s="1"/>
      <c r="N546" s="1"/>
      <c r="O546" s="1"/>
      <c r="P546"/>
      <c r="Q546"/>
      <c r="R546"/>
      <c r="S546"/>
      <c r="T546"/>
      <c r="U546"/>
      <c r="V546"/>
      <c r="W546"/>
      <c r="X546"/>
      <c r="Y546"/>
      <c r="Z546"/>
      <c r="AA546"/>
      <c r="AB546"/>
      <c r="AC546"/>
      <c r="AD546"/>
      <c r="AE546"/>
      <c r="AF546"/>
      <c r="AG546"/>
      <c r="AH546"/>
      <c r="AI546"/>
      <c r="AJ546"/>
      <c r="AK546"/>
      <c r="AL546"/>
      <c r="AM546"/>
    </row>
    <row r="547" spans="8:39" x14ac:dyDescent="0.25">
      <c r="H547"/>
      <c r="L547"/>
      <c r="M547" s="1"/>
      <c r="N547" s="1"/>
      <c r="O547" s="1"/>
      <c r="P547"/>
      <c r="Q547"/>
      <c r="R547"/>
      <c r="S547"/>
      <c r="T547"/>
      <c r="U547"/>
      <c r="V547"/>
      <c r="W547"/>
      <c r="X547"/>
      <c r="Y547"/>
      <c r="Z547"/>
      <c r="AA547"/>
      <c r="AB547"/>
      <c r="AC547"/>
      <c r="AD547"/>
      <c r="AE547"/>
      <c r="AF547"/>
      <c r="AG547"/>
      <c r="AH547"/>
      <c r="AI547"/>
      <c r="AJ547"/>
      <c r="AK547"/>
      <c r="AL547"/>
      <c r="AM547"/>
    </row>
    <row r="548" spans="8:39" x14ac:dyDescent="0.25">
      <c r="H548"/>
      <c r="L548"/>
      <c r="M548" s="1"/>
      <c r="N548" s="1"/>
      <c r="O548" s="1"/>
      <c r="P548"/>
      <c r="Q548"/>
      <c r="R548"/>
      <c r="S548"/>
      <c r="T548"/>
      <c r="U548"/>
      <c r="V548"/>
      <c r="W548"/>
      <c r="X548"/>
      <c r="Y548"/>
      <c r="Z548"/>
      <c r="AA548"/>
      <c r="AB548"/>
      <c r="AC548"/>
      <c r="AD548"/>
      <c r="AE548"/>
      <c r="AF548"/>
      <c r="AG548"/>
      <c r="AH548"/>
      <c r="AI548"/>
      <c r="AJ548"/>
      <c r="AK548"/>
      <c r="AL548"/>
      <c r="AM548"/>
    </row>
    <row r="549" spans="8:39" x14ac:dyDescent="0.25">
      <c r="H549"/>
      <c r="L549"/>
      <c r="M549" s="1"/>
      <c r="N549" s="1"/>
      <c r="O549" s="1"/>
      <c r="P549"/>
      <c r="Q549"/>
      <c r="R549"/>
      <c r="S549"/>
      <c r="T549"/>
      <c r="U549"/>
      <c r="V549"/>
      <c r="W549"/>
      <c r="X549"/>
      <c r="Y549"/>
      <c r="Z549"/>
      <c r="AA549"/>
      <c r="AB549"/>
      <c r="AC549"/>
      <c r="AD549"/>
      <c r="AE549"/>
      <c r="AF549"/>
      <c r="AG549"/>
      <c r="AH549"/>
      <c r="AI549"/>
      <c r="AJ549"/>
      <c r="AK549"/>
      <c r="AL549"/>
      <c r="AM549"/>
    </row>
    <row r="550" spans="8:39" x14ac:dyDescent="0.25">
      <c r="H550"/>
      <c r="L550"/>
      <c r="M550" s="1"/>
      <c r="N550" s="1"/>
      <c r="O550" s="1"/>
      <c r="P550"/>
      <c r="Q550"/>
      <c r="R550"/>
      <c r="S550"/>
      <c r="T550"/>
      <c r="U550"/>
      <c r="V550"/>
      <c r="W550"/>
      <c r="X550"/>
      <c r="Y550"/>
      <c r="Z550"/>
      <c r="AA550"/>
      <c r="AB550"/>
      <c r="AC550"/>
      <c r="AD550"/>
      <c r="AE550"/>
      <c r="AF550"/>
      <c r="AG550"/>
      <c r="AH550"/>
      <c r="AI550"/>
      <c r="AJ550"/>
      <c r="AK550"/>
      <c r="AL550"/>
      <c r="AM550"/>
    </row>
    <row r="551" spans="8:39" x14ac:dyDescent="0.25">
      <c r="H551"/>
      <c r="L551"/>
      <c r="M551" s="1"/>
      <c r="N551" s="1"/>
      <c r="O551" s="1"/>
      <c r="P551"/>
      <c r="Q551"/>
      <c r="R551"/>
      <c r="S551"/>
      <c r="T551"/>
      <c r="U551"/>
      <c r="V551"/>
      <c r="W551"/>
      <c r="X551"/>
      <c r="Y551"/>
      <c r="Z551"/>
      <c r="AA551"/>
      <c r="AB551"/>
      <c r="AC551"/>
      <c r="AD551"/>
      <c r="AE551"/>
      <c r="AF551"/>
      <c r="AG551"/>
      <c r="AH551"/>
      <c r="AI551"/>
      <c r="AJ551"/>
      <c r="AK551"/>
      <c r="AL551"/>
      <c r="AM551"/>
    </row>
    <row r="552" spans="8:39" x14ac:dyDescent="0.25">
      <c r="H552"/>
      <c r="L552"/>
      <c r="M552" s="1"/>
      <c r="N552" s="1"/>
      <c r="O552" s="1"/>
      <c r="P552"/>
      <c r="Q552"/>
      <c r="R552"/>
      <c r="S552"/>
      <c r="T552"/>
      <c r="U552"/>
      <c r="V552"/>
      <c r="W552"/>
      <c r="X552"/>
      <c r="Y552"/>
      <c r="Z552"/>
      <c r="AA552"/>
      <c r="AB552"/>
      <c r="AC552"/>
      <c r="AD552"/>
      <c r="AE552"/>
      <c r="AF552"/>
      <c r="AG552"/>
      <c r="AH552"/>
      <c r="AI552"/>
      <c r="AJ552"/>
      <c r="AK552"/>
      <c r="AL552"/>
      <c r="AM552"/>
    </row>
    <row r="553" spans="8:39" x14ac:dyDescent="0.25">
      <c r="H553"/>
      <c r="L553"/>
      <c r="M553" s="1"/>
      <c r="N553" s="1"/>
      <c r="O553" s="1"/>
      <c r="P553"/>
      <c r="Q553"/>
      <c r="R553"/>
      <c r="S553"/>
      <c r="T553"/>
      <c r="U553"/>
      <c r="V553"/>
      <c r="W553"/>
      <c r="X553"/>
      <c r="Y553"/>
      <c r="Z553"/>
      <c r="AA553"/>
      <c r="AB553"/>
      <c r="AC553"/>
      <c r="AD553"/>
      <c r="AE553"/>
      <c r="AF553"/>
      <c r="AG553"/>
      <c r="AH553"/>
      <c r="AI553"/>
      <c r="AJ553"/>
      <c r="AK553"/>
      <c r="AL553"/>
      <c r="AM553"/>
    </row>
    <row r="554" spans="8:39" x14ac:dyDescent="0.25">
      <c r="H554"/>
      <c r="L554"/>
      <c r="M554" s="1"/>
      <c r="N554" s="1"/>
      <c r="O554" s="1"/>
      <c r="P554"/>
      <c r="Q554"/>
      <c r="R554"/>
      <c r="S554"/>
      <c r="T554"/>
      <c r="U554"/>
      <c r="V554"/>
      <c r="W554"/>
      <c r="X554"/>
      <c r="Y554"/>
      <c r="Z554"/>
      <c r="AA554"/>
      <c r="AB554"/>
      <c r="AC554"/>
      <c r="AD554"/>
      <c r="AE554"/>
      <c r="AF554"/>
      <c r="AG554"/>
      <c r="AH554"/>
      <c r="AI554"/>
      <c r="AJ554"/>
      <c r="AK554"/>
      <c r="AL554"/>
      <c r="AM554"/>
    </row>
    <row r="555" spans="8:39" x14ac:dyDescent="0.25">
      <c r="H555"/>
      <c r="L555"/>
      <c r="M555" s="1"/>
      <c r="N555" s="1"/>
      <c r="O555" s="1"/>
      <c r="P555"/>
      <c r="Q555"/>
      <c r="R555"/>
      <c r="S555"/>
      <c r="T555"/>
      <c r="U555"/>
      <c r="V555"/>
      <c r="W555"/>
      <c r="X555"/>
      <c r="Y555"/>
      <c r="Z555"/>
      <c r="AA555"/>
      <c r="AB555"/>
      <c r="AC555"/>
      <c r="AD555"/>
      <c r="AE555"/>
      <c r="AF555"/>
      <c r="AG555"/>
      <c r="AH555"/>
      <c r="AI555"/>
      <c r="AJ555"/>
      <c r="AK555"/>
      <c r="AL555"/>
      <c r="AM555"/>
    </row>
    <row r="556" spans="8:39" x14ac:dyDescent="0.25">
      <c r="H556"/>
      <c r="L556"/>
      <c r="M556" s="1"/>
      <c r="N556" s="1"/>
      <c r="O556" s="1"/>
      <c r="P556"/>
      <c r="Q556"/>
      <c r="R556"/>
      <c r="S556"/>
      <c r="T556"/>
      <c r="U556"/>
      <c r="V556"/>
      <c r="W556"/>
      <c r="X556"/>
      <c r="Y556"/>
      <c r="Z556"/>
      <c r="AA556"/>
      <c r="AB556"/>
      <c r="AC556"/>
      <c r="AD556"/>
      <c r="AE556"/>
      <c r="AF556"/>
      <c r="AG556"/>
      <c r="AH556"/>
      <c r="AI556"/>
      <c r="AJ556"/>
      <c r="AK556"/>
      <c r="AL556"/>
      <c r="AM556"/>
    </row>
    <row r="557" spans="8:39" x14ac:dyDescent="0.25">
      <c r="H557"/>
      <c r="L557"/>
      <c r="M557" s="1"/>
      <c r="N557" s="1"/>
      <c r="O557" s="1"/>
      <c r="P557"/>
      <c r="Q557"/>
      <c r="R557"/>
      <c r="S557"/>
      <c r="T557"/>
      <c r="U557"/>
      <c r="V557"/>
      <c r="W557"/>
      <c r="X557"/>
      <c r="Y557"/>
      <c r="Z557"/>
      <c r="AA557"/>
      <c r="AB557"/>
      <c r="AC557"/>
      <c r="AD557"/>
      <c r="AE557"/>
      <c r="AF557"/>
      <c r="AG557"/>
      <c r="AH557"/>
      <c r="AI557"/>
      <c r="AJ557"/>
      <c r="AK557"/>
      <c r="AL557"/>
      <c r="AM557"/>
    </row>
    <row r="558" spans="8:39" x14ac:dyDescent="0.25">
      <c r="H558"/>
      <c r="L558"/>
      <c r="M558" s="1"/>
      <c r="N558" s="1"/>
      <c r="O558" s="1"/>
      <c r="P558"/>
      <c r="Q558"/>
      <c r="R558"/>
      <c r="S558"/>
      <c r="T558"/>
      <c r="U558"/>
      <c r="V558"/>
      <c r="W558"/>
      <c r="X558"/>
      <c r="Y558"/>
      <c r="Z558"/>
      <c r="AA558"/>
      <c r="AB558"/>
      <c r="AC558"/>
      <c r="AD558"/>
      <c r="AE558"/>
      <c r="AF558"/>
      <c r="AG558"/>
      <c r="AH558"/>
      <c r="AI558"/>
      <c r="AJ558"/>
      <c r="AK558"/>
      <c r="AL558"/>
      <c r="AM558"/>
    </row>
    <row r="559" spans="8:39" x14ac:dyDescent="0.25">
      <c r="H559"/>
      <c r="L559"/>
      <c r="M559" s="1"/>
      <c r="N559" s="1"/>
      <c r="O559" s="1"/>
      <c r="P559"/>
      <c r="Q559"/>
      <c r="R559"/>
      <c r="S559"/>
      <c r="T559"/>
      <c r="U559"/>
      <c r="V559"/>
      <c r="W559"/>
      <c r="X559"/>
      <c r="Y559"/>
      <c r="Z559"/>
      <c r="AA559"/>
      <c r="AB559"/>
      <c r="AC559"/>
      <c r="AD559"/>
      <c r="AE559"/>
      <c r="AF559"/>
      <c r="AG559"/>
      <c r="AH559"/>
      <c r="AI559"/>
      <c r="AJ559"/>
      <c r="AK559"/>
      <c r="AL559"/>
      <c r="AM559"/>
    </row>
    <row r="560" spans="8:39" x14ac:dyDescent="0.25">
      <c r="H560"/>
      <c r="L560"/>
      <c r="M560" s="1"/>
      <c r="N560" s="1"/>
      <c r="O560" s="1"/>
      <c r="P560"/>
      <c r="Q560"/>
      <c r="R560"/>
      <c r="S560"/>
      <c r="T560"/>
      <c r="U560"/>
      <c r="V560"/>
      <c r="W560"/>
      <c r="X560"/>
      <c r="Y560"/>
      <c r="Z560"/>
      <c r="AA560"/>
      <c r="AB560"/>
      <c r="AC560"/>
      <c r="AD560"/>
      <c r="AE560"/>
      <c r="AF560"/>
      <c r="AG560"/>
      <c r="AH560"/>
      <c r="AI560"/>
      <c r="AJ560"/>
      <c r="AK560"/>
      <c r="AL560"/>
      <c r="AM560"/>
    </row>
    <row r="561" spans="8:39" x14ac:dyDescent="0.25">
      <c r="H561"/>
      <c r="L561"/>
      <c r="M561" s="1"/>
      <c r="N561" s="1"/>
      <c r="O561" s="1"/>
      <c r="P561"/>
      <c r="Q561"/>
      <c r="R561"/>
      <c r="S561"/>
      <c r="T561"/>
      <c r="U561"/>
      <c r="V561"/>
      <c r="W561"/>
      <c r="X561"/>
      <c r="Y561"/>
      <c r="Z561"/>
      <c r="AA561"/>
      <c r="AB561"/>
      <c r="AC561"/>
      <c r="AD561"/>
      <c r="AE561"/>
      <c r="AF561"/>
      <c r="AG561"/>
      <c r="AH561"/>
      <c r="AI561"/>
      <c r="AJ561"/>
      <c r="AK561"/>
      <c r="AL561"/>
      <c r="AM561"/>
    </row>
    <row r="562" spans="8:39" x14ac:dyDescent="0.25">
      <c r="H562"/>
      <c r="L562"/>
      <c r="M562" s="1"/>
      <c r="N562" s="1"/>
      <c r="O562" s="1"/>
      <c r="P562"/>
      <c r="Q562"/>
      <c r="R562"/>
      <c r="S562"/>
      <c r="T562"/>
      <c r="U562"/>
      <c r="V562"/>
      <c r="W562"/>
      <c r="X562"/>
      <c r="Y562"/>
      <c r="Z562"/>
      <c r="AA562"/>
      <c r="AB562"/>
      <c r="AC562"/>
      <c r="AD562"/>
      <c r="AE562"/>
      <c r="AF562"/>
      <c r="AG562"/>
      <c r="AH562"/>
      <c r="AI562"/>
      <c r="AJ562"/>
      <c r="AK562"/>
      <c r="AL562"/>
      <c r="AM562"/>
    </row>
    <row r="563" spans="8:39" x14ac:dyDescent="0.25">
      <c r="H563"/>
      <c r="L563"/>
      <c r="M563" s="1"/>
      <c r="N563" s="1"/>
      <c r="O563" s="1"/>
      <c r="P563"/>
      <c r="Q563"/>
      <c r="R563"/>
      <c r="S563"/>
      <c r="T563"/>
      <c r="U563"/>
      <c r="V563"/>
      <c r="W563"/>
      <c r="X563"/>
      <c r="Y563"/>
      <c r="Z563"/>
      <c r="AA563"/>
      <c r="AB563"/>
      <c r="AC563"/>
      <c r="AD563"/>
      <c r="AE563"/>
      <c r="AF563"/>
      <c r="AG563"/>
      <c r="AH563"/>
      <c r="AI563"/>
      <c r="AJ563"/>
      <c r="AK563"/>
      <c r="AL563"/>
      <c r="AM563"/>
    </row>
    <row r="564" spans="8:39" x14ac:dyDescent="0.25">
      <c r="H564"/>
      <c r="L564"/>
      <c r="M564" s="1"/>
      <c r="N564" s="1"/>
      <c r="O564" s="1"/>
      <c r="P564"/>
      <c r="Q564"/>
      <c r="R564"/>
      <c r="S564"/>
      <c r="T564"/>
      <c r="U564"/>
      <c r="V564"/>
      <c r="W564"/>
      <c r="X564"/>
      <c r="Y564"/>
      <c r="Z564"/>
      <c r="AA564"/>
      <c r="AB564"/>
      <c r="AC564"/>
      <c r="AD564"/>
      <c r="AE564"/>
      <c r="AF564"/>
      <c r="AG564"/>
      <c r="AH564"/>
      <c r="AI564"/>
      <c r="AJ564"/>
      <c r="AK564"/>
      <c r="AL564"/>
      <c r="AM564"/>
    </row>
    <row r="565" spans="8:39" x14ac:dyDescent="0.25">
      <c r="H565"/>
      <c r="L565"/>
      <c r="M565" s="1"/>
      <c r="N565" s="1"/>
      <c r="O565" s="1"/>
      <c r="P565"/>
      <c r="Q565"/>
      <c r="R565"/>
      <c r="S565"/>
      <c r="T565"/>
      <c r="U565"/>
      <c r="V565"/>
      <c r="W565"/>
      <c r="X565"/>
      <c r="Y565"/>
      <c r="Z565"/>
      <c r="AA565"/>
      <c r="AB565"/>
      <c r="AC565"/>
      <c r="AD565"/>
      <c r="AE565"/>
      <c r="AF565"/>
      <c r="AG565"/>
      <c r="AH565"/>
      <c r="AI565"/>
      <c r="AJ565"/>
      <c r="AK565"/>
      <c r="AL565"/>
      <c r="AM565"/>
    </row>
    <row r="566" spans="8:39" x14ac:dyDescent="0.25">
      <c r="H566"/>
      <c r="L566"/>
      <c r="M566" s="1"/>
      <c r="N566" s="1"/>
      <c r="O566" s="1"/>
      <c r="P566"/>
      <c r="Q566"/>
      <c r="R566"/>
      <c r="S566"/>
      <c r="T566"/>
      <c r="U566"/>
      <c r="V566"/>
      <c r="W566"/>
      <c r="X566"/>
      <c r="Y566"/>
      <c r="Z566"/>
      <c r="AA566"/>
      <c r="AB566"/>
      <c r="AC566"/>
      <c r="AD566"/>
      <c r="AE566"/>
      <c r="AF566"/>
      <c r="AG566"/>
      <c r="AH566"/>
      <c r="AI566"/>
      <c r="AJ566"/>
      <c r="AK566"/>
      <c r="AL566"/>
      <c r="AM566"/>
    </row>
    <row r="567" spans="8:39" x14ac:dyDescent="0.25">
      <c r="H567"/>
      <c r="L567"/>
      <c r="M567" s="1"/>
      <c r="N567" s="1"/>
      <c r="O567" s="1"/>
      <c r="P567"/>
      <c r="Q567"/>
      <c r="R567"/>
      <c r="S567"/>
      <c r="T567"/>
      <c r="U567"/>
      <c r="V567"/>
      <c r="W567"/>
      <c r="X567"/>
      <c r="Y567"/>
      <c r="Z567"/>
      <c r="AA567"/>
      <c r="AB567"/>
      <c r="AC567"/>
      <c r="AD567"/>
      <c r="AE567"/>
      <c r="AF567"/>
      <c r="AG567"/>
      <c r="AH567"/>
      <c r="AI567"/>
      <c r="AJ567"/>
      <c r="AK567"/>
      <c r="AL567"/>
      <c r="AM567"/>
    </row>
    <row r="568" spans="8:39" x14ac:dyDescent="0.25">
      <c r="H568"/>
      <c r="L568"/>
      <c r="M568" s="1"/>
      <c r="N568" s="1"/>
      <c r="O568" s="1"/>
      <c r="P568"/>
      <c r="Q568"/>
      <c r="R568"/>
      <c r="S568"/>
      <c r="T568"/>
      <c r="U568"/>
      <c r="V568"/>
      <c r="W568"/>
      <c r="X568"/>
      <c r="Y568"/>
      <c r="Z568"/>
      <c r="AA568"/>
      <c r="AB568"/>
      <c r="AC568"/>
      <c r="AD568"/>
      <c r="AE568"/>
      <c r="AF568"/>
      <c r="AG568"/>
      <c r="AH568"/>
      <c r="AI568"/>
      <c r="AJ568"/>
      <c r="AK568"/>
      <c r="AL568"/>
      <c r="AM568"/>
    </row>
    <row r="569" spans="8:39" x14ac:dyDescent="0.25">
      <c r="H569"/>
      <c r="L569"/>
      <c r="M569" s="1"/>
      <c r="N569" s="1"/>
      <c r="O569" s="1"/>
      <c r="P569"/>
      <c r="Q569"/>
      <c r="R569"/>
      <c r="S569"/>
      <c r="T569"/>
      <c r="U569"/>
      <c r="V569"/>
      <c r="W569"/>
      <c r="X569"/>
      <c r="Y569"/>
      <c r="Z569"/>
      <c r="AA569"/>
      <c r="AB569"/>
      <c r="AC569"/>
      <c r="AD569"/>
      <c r="AE569"/>
      <c r="AF569"/>
      <c r="AG569"/>
      <c r="AH569"/>
      <c r="AI569"/>
      <c r="AJ569"/>
      <c r="AK569"/>
      <c r="AL569"/>
      <c r="AM569"/>
    </row>
    <row r="570" spans="8:39" x14ac:dyDescent="0.25">
      <c r="H570"/>
      <c r="L570"/>
      <c r="M570" s="1"/>
      <c r="N570" s="1"/>
      <c r="O570" s="1"/>
      <c r="P570"/>
      <c r="Q570"/>
      <c r="R570"/>
      <c r="S570"/>
      <c r="T570"/>
      <c r="U570"/>
      <c r="V570"/>
      <c r="W570"/>
      <c r="X570"/>
      <c r="Y570"/>
      <c r="Z570"/>
      <c r="AA570"/>
      <c r="AB570"/>
      <c r="AC570"/>
      <c r="AD570"/>
      <c r="AE570"/>
      <c r="AF570"/>
      <c r="AG570"/>
      <c r="AH570"/>
      <c r="AI570"/>
      <c r="AJ570"/>
      <c r="AK570"/>
      <c r="AL570"/>
      <c r="AM570"/>
    </row>
    <row r="571" spans="8:39" x14ac:dyDescent="0.25">
      <c r="H571"/>
      <c r="L571"/>
      <c r="M571" s="1"/>
      <c r="N571" s="1"/>
      <c r="O571" s="1"/>
      <c r="P571"/>
      <c r="Q571"/>
      <c r="R571"/>
      <c r="S571"/>
      <c r="T571"/>
      <c r="U571"/>
      <c r="V571"/>
      <c r="W571"/>
      <c r="X571"/>
      <c r="Y571"/>
      <c r="Z571"/>
      <c r="AA571"/>
      <c r="AB571"/>
      <c r="AC571"/>
      <c r="AD571"/>
      <c r="AE571"/>
      <c r="AF571"/>
      <c r="AG571"/>
      <c r="AH571"/>
      <c r="AI571"/>
      <c r="AJ571"/>
      <c r="AK571"/>
      <c r="AL571"/>
      <c r="AM571"/>
    </row>
    <row r="572" spans="8:39" x14ac:dyDescent="0.25">
      <c r="H572"/>
      <c r="L572"/>
      <c r="M572" s="1"/>
      <c r="N572" s="1"/>
      <c r="O572" s="1"/>
      <c r="P572"/>
      <c r="Q572"/>
      <c r="R572"/>
      <c r="S572"/>
      <c r="T572"/>
      <c r="U572"/>
      <c r="V572"/>
      <c r="W572"/>
      <c r="X572"/>
      <c r="Y572"/>
      <c r="Z572"/>
      <c r="AA572"/>
      <c r="AB572"/>
      <c r="AC572"/>
      <c r="AD572"/>
      <c r="AE572"/>
      <c r="AF572"/>
      <c r="AG572"/>
      <c r="AH572"/>
      <c r="AI572"/>
      <c r="AJ572"/>
      <c r="AK572"/>
      <c r="AL572"/>
      <c r="AM572"/>
    </row>
    <row r="573" spans="8:39" x14ac:dyDescent="0.25">
      <c r="H573"/>
      <c r="L573"/>
      <c r="M573" s="1"/>
      <c r="N573" s="1"/>
      <c r="O573" s="1"/>
      <c r="P573"/>
      <c r="Q573"/>
      <c r="R573"/>
      <c r="S573"/>
      <c r="T573"/>
      <c r="U573"/>
      <c r="V573"/>
      <c r="W573"/>
      <c r="X573"/>
      <c r="Y573"/>
      <c r="Z573"/>
      <c r="AA573"/>
      <c r="AB573"/>
      <c r="AC573"/>
      <c r="AD573"/>
      <c r="AE573"/>
      <c r="AF573"/>
      <c r="AG573"/>
      <c r="AH573"/>
      <c r="AI573"/>
      <c r="AJ573"/>
      <c r="AK573"/>
      <c r="AL573"/>
      <c r="AM573"/>
    </row>
    <row r="574" spans="8:39" x14ac:dyDescent="0.25">
      <c r="H574"/>
      <c r="L574"/>
      <c r="M574" s="1"/>
      <c r="N574" s="1"/>
      <c r="O574" s="1"/>
      <c r="P574"/>
      <c r="Q574"/>
      <c r="R574"/>
      <c r="S574"/>
      <c r="T574"/>
      <c r="U574"/>
      <c r="V574"/>
      <c r="W574"/>
      <c r="X574"/>
      <c r="Y574"/>
      <c r="Z574"/>
      <c r="AA574"/>
      <c r="AB574"/>
      <c r="AC574"/>
      <c r="AD574"/>
      <c r="AE574"/>
      <c r="AF574"/>
      <c r="AG574"/>
      <c r="AH574"/>
      <c r="AI574"/>
      <c r="AJ574"/>
      <c r="AK574"/>
      <c r="AL574"/>
      <c r="AM574"/>
    </row>
    <row r="575" spans="8:39" x14ac:dyDescent="0.25">
      <c r="H575"/>
      <c r="L575"/>
      <c r="M575" s="1"/>
      <c r="N575" s="1"/>
      <c r="O575" s="1"/>
      <c r="P575"/>
      <c r="Q575"/>
      <c r="R575"/>
      <c r="S575"/>
      <c r="T575"/>
      <c r="U575"/>
      <c r="V575"/>
      <c r="W575"/>
      <c r="X575"/>
      <c r="Y575"/>
      <c r="Z575"/>
      <c r="AA575"/>
      <c r="AB575"/>
      <c r="AC575"/>
      <c r="AD575"/>
      <c r="AE575"/>
      <c r="AF575"/>
      <c r="AG575"/>
      <c r="AH575"/>
      <c r="AI575"/>
      <c r="AJ575"/>
      <c r="AK575"/>
      <c r="AL575"/>
      <c r="AM575"/>
    </row>
    <row r="576" spans="8:39" x14ac:dyDescent="0.25">
      <c r="H576"/>
      <c r="L576"/>
      <c r="M576" s="1"/>
      <c r="N576" s="1"/>
      <c r="O576" s="1"/>
      <c r="P576"/>
      <c r="Q576"/>
      <c r="R576"/>
      <c r="S576"/>
      <c r="T576"/>
      <c r="U576"/>
      <c r="V576"/>
      <c r="W576"/>
      <c r="X576"/>
      <c r="Y576"/>
      <c r="Z576"/>
      <c r="AA576"/>
      <c r="AB576"/>
      <c r="AC576"/>
      <c r="AD576"/>
      <c r="AE576"/>
      <c r="AF576"/>
      <c r="AG576"/>
      <c r="AH576"/>
      <c r="AI576"/>
      <c r="AJ576"/>
      <c r="AK576"/>
      <c r="AL576"/>
      <c r="AM576"/>
    </row>
    <row r="577" spans="8:39" x14ac:dyDescent="0.25">
      <c r="H577"/>
      <c r="L577"/>
      <c r="M577" s="1"/>
      <c r="N577" s="1"/>
      <c r="O577" s="1"/>
      <c r="P577"/>
      <c r="Q577"/>
      <c r="R577"/>
      <c r="S577"/>
      <c r="T577"/>
      <c r="U577"/>
      <c r="V577"/>
      <c r="W577"/>
      <c r="X577"/>
      <c r="Y577"/>
      <c r="Z577"/>
      <c r="AA577"/>
      <c r="AB577"/>
      <c r="AC577"/>
      <c r="AD577"/>
      <c r="AE577"/>
      <c r="AF577"/>
      <c r="AG577"/>
      <c r="AH577"/>
      <c r="AI577"/>
      <c r="AJ577"/>
      <c r="AK577"/>
      <c r="AL577"/>
      <c r="AM577"/>
    </row>
    <row r="578" spans="8:39" x14ac:dyDescent="0.25">
      <c r="H578"/>
      <c r="L578"/>
      <c r="M578" s="1"/>
      <c r="N578" s="1"/>
      <c r="O578" s="1"/>
      <c r="P578"/>
      <c r="Q578"/>
      <c r="R578"/>
      <c r="S578"/>
      <c r="T578"/>
      <c r="U578"/>
      <c r="V578"/>
      <c r="W578"/>
      <c r="X578"/>
      <c r="Y578"/>
      <c r="Z578"/>
      <c r="AA578"/>
      <c r="AB578"/>
      <c r="AC578"/>
      <c r="AD578"/>
      <c r="AE578"/>
      <c r="AF578"/>
      <c r="AG578"/>
      <c r="AH578"/>
      <c r="AI578"/>
      <c r="AJ578"/>
      <c r="AK578"/>
      <c r="AL578"/>
      <c r="AM578"/>
    </row>
    <row r="579" spans="8:39" x14ac:dyDescent="0.25">
      <c r="H579"/>
      <c r="L579"/>
      <c r="M579" s="1"/>
      <c r="N579" s="1"/>
      <c r="O579" s="1"/>
      <c r="P579"/>
      <c r="Q579"/>
      <c r="R579"/>
      <c r="S579"/>
      <c r="T579"/>
      <c r="U579"/>
      <c r="V579"/>
      <c r="W579"/>
      <c r="X579"/>
      <c r="Y579"/>
      <c r="Z579"/>
      <c r="AA579"/>
      <c r="AB579"/>
      <c r="AC579"/>
      <c r="AD579"/>
      <c r="AE579"/>
      <c r="AF579"/>
      <c r="AG579"/>
      <c r="AH579"/>
      <c r="AI579"/>
      <c r="AJ579"/>
      <c r="AK579"/>
      <c r="AL579"/>
      <c r="AM579"/>
    </row>
    <row r="580" spans="8:39" x14ac:dyDescent="0.25">
      <c r="H580"/>
      <c r="L580"/>
      <c r="M580" s="1"/>
      <c r="N580" s="1"/>
      <c r="O580" s="1"/>
      <c r="P580"/>
      <c r="Q580"/>
      <c r="R580"/>
      <c r="S580"/>
      <c r="T580"/>
      <c r="U580"/>
      <c r="V580"/>
      <c r="W580"/>
      <c r="X580"/>
      <c r="Y580"/>
      <c r="Z580"/>
      <c r="AA580"/>
      <c r="AB580"/>
      <c r="AC580"/>
      <c r="AD580"/>
      <c r="AE580"/>
      <c r="AF580"/>
      <c r="AG580"/>
      <c r="AH580"/>
      <c r="AI580"/>
      <c r="AJ580"/>
      <c r="AK580"/>
      <c r="AL580"/>
      <c r="AM580"/>
    </row>
    <row r="581" spans="8:39" x14ac:dyDescent="0.25">
      <c r="H581"/>
      <c r="L581"/>
      <c r="M581" s="1"/>
      <c r="N581" s="1"/>
      <c r="O581" s="1"/>
      <c r="P581"/>
      <c r="Q581"/>
      <c r="R581"/>
      <c r="S581"/>
      <c r="T581"/>
      <c r="U581"/>
      <c r="V581"/>
      <c r="W581"/>
      <c r="X581"/>
      <c r="Y581"/>
      <c r="Z581"/>
      <c r="AA581"/>
      <c r="AB581"/>
      <c r="AC581"/>
      <c r="AD581"/>
      <c r="AE581"/>
      <c r="AF581"/>
      <c r="AG581"/>
      <c r="AH581"/>
      <c r="AI581"/>
      <c r="AJ581"/>
      <c r="AK581"/>
      <c r="AL581"/>
      <c r="AM581"/>
    </row>
    <row r="582" spans="8:39" x14ac:dyDescent="0.25">
      <c r="H582"/>
      <c r="L582"/>
      <c r="M582" s="1"/>
      <c r="N582" s="1"/>
      <c r="O582" s="1"/>
      <c r="P582"/>
      <c r="Q582"/>
      <c r="R582"/>
      <c r="S582"/>
      <c r="T582"/>
      <c r="U582"/>
      <c r="V582"/>
      <c r="W582"/>
      <c r="X582"/>
      <c r="Y582"/>
      <c r="Z582"/>
      <c r="AA582"/>
      <c r="AB582"/>
      <c r="AC582"/>
      <c r="AD582"/>
      <c r="AE582"/>
      <c r="AF582"/>
      <c r="AG582"/>
      <c r="AH582"/>
      <c r="AI582"/>
      <c r="AJ582"/>
      <c r="AK582"/>
      <c r="AL582"/>
      <c r="AM582"/>
    </row>
    <row r="583" spans="8:39" x14ac:dyDescent="0.25">
      <c r="H583"/>
      <c r="L583"/>
      <c r="M583" s="1"/>
      <c r="N583" s="1"/>
      <c r="O583" s="1"/>
      <c r="P583"/>
      <c r="Q583"/>
      <c r="R583"/>
      <c r="S583"/>
      <c r="T583"/>
      <c r="U583"/>
      <c r="V583"/>
      <c r="W583"/>
      <c r="X583"/>
      <c r="Y583"/>
      <c r="Z583"/>
      <c r="AA583"/>
      <c r="AB583"/>
      <c r="AC583"/>
      <c r="AD583"/>
      <c r="AE583"/>
      <c r="AF583"/>
      <c r="AG583"/>
      <c r="AH583"/>
      <c r="AI583"/>
      <c r="AJ583"/>
      <c r="AK583"/>
      <c r="AL583"/>
      <c r="AM583"/>
    </row>
    <row r="584" spans="8:39" x14ac:dyDescent="0.25">
      <c r="H584"/>
      <c r="L584"/>
      <c r="M584" s="1"/>
      <c r="N584" s="1"/>
      <c r="O584" s="1"/>
      <c r="P584"/>
      <c r="Q584"/>
      <c r="R584"/>
      <c r="S584"/>
      <c r="T584"/>
      <c r="U584"/>
      <c r="V584"/>
      <c r="W584"/>
      <c r="X584"/>
      <c r="Y584"/>
      <c r="Z584"/>
      <c r="AA584"/>
      <c r="AB584"/>
      <c r="AC584"/>
      <c r="AD584"/>
      <c r="AE584"/>
      <c r="AF584"/>
      <c r="AG584"/>
      <c r="AH584"/>
      <c r="AI584"/>
      <c r="AJ584"/>
      <c r="AK584"/>
      <c r="AL584"/>
      <c r="AM584"/>
    </row>
    <row r="585" spans="8:39" x14ac:dyDescent="0.25">
      <c r="H585"/>
      <c r="L585"/>
      <c r="M585" s="1"/>
      <c r="N585" s="1"/>
      <c r="O585" s="1"/>
      <c r="P585"/>
      <c r="Q585"/>
      <c r="R585"/>
      <c r="S585"/>
      <c r="T585"/>
      <c r="U585"/>
      <c r="V585"/>
      <c r="W585"/>
      <c r="X585"/>
      <c r="Y585"/>
      <c r="Z585"/>
      <c r="AA585"/>
      <c r="AB585"/>
      <c r="AC585"/>
      <c r="AD585"/>
      <c r="AE585"/>
      <c r="AF585"/>
      <c r="AG585"/>
      <c r="AH585"/>
      <c r="AI585"/>
      <c r="AJ585"/>
      <c r="AK585"/>
      <c r="AL585"/>
      <c r="AM585"/>
    </row>
    <row r="586" spans="8:39" x14ac:dyDescent="0.25">
      <c r="H586"/>
      <c r="L586"/>
      <c r="M586" s="1"/>
      <c r="N586" s="1"/>
      <c r="O586" s="1"/>
      <c r="P586"/>
      <c r="Q586"/>
      <c r="R586"/>
      <c r="S586"/>
      <c r="T586"/>
      <c r="U586"/>
      <c r="V586"/>
      <c r="W586"/>
      <c r="X586"/>
      <c r="Y586"/>
      <c r="Z586"/>
      <c r="AA586"/>
      <c r="AB586"/>
      <c r="AC586"/>
      <c r="AD586"/>
      <c r="AE586"/>
      <c r="AF586"/>
      <c r="AG586"/>
      <c r="AH586"/>
      <c r="AI586"/>
      <c r="AJ586"/>
      <c r="AK586"/>
      <c r="AL586"/>
      <c r="AM586"/>
    </row>
    <row r="587" spans="8:39" x14ac:dyDescent="0.25">
      <c r="H587"/>
      <c r="L587"/>
      <c r="M587" s="1"/>
      <c r="N587" s="1"/>
      <c r="O587" s="1"/>
      <c r="P587"/>
      <c r="Q587"/>
      <c r="R587"/>
      <c r="S587"/>
      <c r="T587"/>
      <c r="U587"/>
      <c r="V587"/>
      <c r="W587"/>
      <c r="X587"/>
      <c r="Y587"/>
      <c r="Z587"/>
      <c r="AA587"/>
      <c r="AB587"/>
      <c r="AC587"/>
      <c r="AD587"/>
      <c r="AE587"/>
      <c r="AF587"/>
      <c r="AG587"/>
      <c r="AH587"/>
      <c r="AI587"/>
      <c r="AJ587"/>
      <c r="AK587"/>
      <c r="AL587"/>
      <c r="AM587"/>
    </row>
    <row r="588" spans="8:39" x14ac:dyDescent="0.25">
      <c r="H588"/>
      <c r="L588"/>
      <c r="M588" s="1"/>
      <c r="N588" s="1"/>
      <c r="O588" s="1"/>
      <c r="P588"/>
      <c r="Q588"/>
      <c r="R588"/>
      <c r="S588"/>
      <c r="T588"/>
      <c r="U588"/>
      <c r="V588"/>
      <c r="W588"/>
      <c r="X588"/>
      <c r="Y588"/>
      <c r="Z588"/>
      <c r="AA588"/>
      <c r="AB588"/>
      <c r="AC588"/>
      <c r="AD588"/>
      <c r="AE588"/>
      <c r="AF588"/>
      <c r="AG588"/>
      <c r="AH588"/>
      <c r="AI588"/>
      <c r="AJ588"/>
      <c r="AK588"/>
      <c r="AL588"/>
      <c r="AM588"/>
    </row>
    <row r="589" spans="8:39" x14ac:dyDescent="0.25">
      <c r="H589"/>
      <c r="L589"/>
      <c r="M589" s="1"/>
      <c r="N589" s="1"/>
      <c r="O589" s="1"/>
      <c r="P589"/>
      <c r="Q589"/>
      <c r="R589"/>
      <c r="S589"/>
      <c r="T589"/>
      <c r="U589"/>
      <c r="V589"/>
      <c r="W589"/>
      <c r="X589"/>
      <c r="Y589"/>
      <c r="Z589"/>
      <c r="AA589"/>
      <c r="AB589"/>
      <c r="AC589"/>
      <c r="AD589"/>
      <c r="AE589"/>
      <c r="AF589"/>
      <c r="AG589"/>
      <c r="AH589"/>
      <c r="AI589"/>
      <c r="AJ589"/>
      <c r="AK589"/>
      <c r="AL589"/>
      <c r="AM589"/>
    </row>
    <row r="590" spans="8:39" x14ac:dyDescent="0.25">
      <c r="H590"/>
      <c r="L590"/>
      <c r="M590" s="1"/>
      <c r="N590" s="1"/>
      <c r="O590" s="1"/>
      <c r="P590"/>
      <c r="Q590"/>
      <c r="R590"/>
      <c r="S590"/>
      <c r="T590"/>
      <c r="U590"/>
      <c r="V590"/>
      <c r="W590"/>
      <c r="X590"/>
      <c r="Y590"/>
      <c r="Z590"/>
      <c r="AA590"/>
      <c r="AB590"/>
      <c r="AC590"/>
      <c r="AD590"/>
      <c r="AE590"/>
      <c r="AF590"/>
      <c r="AG590"/>
      <c r="AH590"/>
      <c r="AI590"/>
      <c r="AJ590"/>
      <c r="AK590"/>
      <c r="AL590"/>
      <c r="AM590"/>
    </row>
    <row r="591" spans="8:39" x14ac:dyDescent="0.25">
      <c r="H591"/>
      <c r="L591"/>
      <c r="M591" s="1"/>
      <c r="N591" s="1"/>
      <c r="O591" s="1"/>
      <c r="P591"/>
      <c r="Q591"/>
      <c r="R591"/>
      <c r="S591"/>
      <c r="T591"/>
      <c r="U591"/>
      <c r="V591"/>
      <c r="W591"/>
      <c r="X591"/>
      <c r="Y591"/>
      <c r="Z591"/>
      <c r="AA591"/>
      <c r="AB591"/>
      <c r="AC591"/>
      <c r="AD591"/>
      <c r="AE591"/>
      <c r="AF591"/>
      <c r="AG591"/>
      <c r="AH591"/>
      <c r="AI591"/>
      <c r="AJ591"/>
      <c r="AK591"/>
      <c r="AL591"/>
      <c r="AM591"/>
    </row>
    <row r="592" spans="8:39" x14ac:dyDescent="0.25">
      <c r="H592"/>
      <c r="L592"/>
      <c r="M592" s="1"/>
      <c r="N592" s="1"/>
      <c r="O592" s="1"/>
      <c r="P592"/>
      <c r="Q592"/>
      <c r="R592"/>
      <c r="S592"/>
      <c r="T592"/>
      <c r="U592"/>
      <c r="V592"/>
      <c r="W592"/>
      <c r="X592"/>
      <c r="Y592"/>
      <c r="Z592"/>
      <c r="AA592"/>
      <c r="AB592"/>
      <c r="AC592"/>
      <c r="AD592"/>
      <c r="AE592"/>
      <c r="AF592"/>
      <c r="AG592"/>
      <c r="AH592"/>
      <c r="AI592"/>
      <c r="AJ592"/>
      <c r="AK592"/>
      <c r="AL592"/>
      <c r="AM592"/>
    </row>
    <row r="593" spans="8:39" x14ac:dyDescent="0.25">
      <c r="H593"/>
      <c r="L593"/>
      <c r="M593" s="1"/>
      <c r="N593" s="1"/>
      <c r="O593" s="1"/>
      <c r="P593"/>
      <c r="Q593"/>
      <c r="R593"/>
      <c r="S593"/>
      <c r="T593"/>
      <c r="U593"/>
      <c r="V593"/>
      <c r="W593"/>
      <c r="X593"/>
      <c r="Y593"/>
      <c r="Z593"/>
      <c r="AA593"/>
      <c r="AB593"/>
      <c r="AC593"/>
      <c r="AD593"/>
      <c r="AE593"/>
      <c r="AF593"/>
      <c r="AG593"/>
      <c r="AH593"/>
      <c r="AI593"/>
      <c r="AJ593"/>
      <c r="AK593"/>
      <c r="AL593"/>
      <c r="AM593"/>
    </row>
    <row r="594" spans="8:39" x14ac:dyDescent="0.25">
      <c r="H594"/>
      <c r="L594"/>
      <c r="M594" s="1"/>
      <c r="N594" s="1"/>
      <c r="O594" s="1"/>
      <c r="P594"/>
      <c r="Q594"/>
      <c r="R594"/>
      <c r="S594"/>
      <c r="T594"/>
      <c r="U594"/>
      <c r="V594"/>
      <c r="W594"/>
      <c r="X594"/>
      <c r="Y594"/>
      <c r="Z594"/>
      <c r="AA594"/>
      <c r="AB594"/>
      <c r="AC594"/>
      <c r="AD594"/>
      <c r="AE594"/>
      <c r="AF594"/>
      <c r="AG594"/>
      <c r="AH594"/>
      <c r="AI594"/>
      <c r="AJ594"/>
      <c r="AK594"/>
      <c r="AL594"/>
      <c r="AM594"/>
    </row>
    <row r="595" spans="8:39" x14ac:dyDescent="0.25">
      <c r="H595"/>
      <c r="L595"/>
      <c r="M595" s="1"/>
      <c r="N595" s="1"/>
      <c r="O595" s="1"/>
      <c r="P595"/>
      <c r="Q595"/>
      <c r="R595"/>
      <c r="S595"/>
      <c r="T595"/>
      <c r="U595"/>
      <c r="V595"/>
      <c r="W595"/>
      <c r="X595"/>
      <c r="Y595"/>
      <c r="Z595"/>
      <c r="AA595"/>
      <c r="AB595"/>
      <c r="AC595"/>
      <c r="AD595"/>
      <c r="AE595"/>
      <c r="AF595"/>
      <c r="AG595"/>
      <c r="AH595"/>
      <c r="AI595"/>
      <c r="AJ595"/>
      <c r="AK595"/>
      <c r="AL595"/>
      <c r="AM595"/>
    </row>
    <row r="596" spans="8:39" x14ac:dyDescent="0.25">
      <c r="H596"/>
      <c r="L596"/>
      <c r="M596" s="1"/>
      <c r="N596" s="1"/>
      <c r="O596" s="1"/>
      <c r="P596"/>
      <c r="Q596"/>
      <c r="R596"/>
      <c r="S596"/>
      <c r="T596"/>
      <c r="U596"/>
      <c r="V596"/>
      <c r="W596"/>
      <c r="X596"/>
      <c r="Y596"/>
      <c r="Z596"/>
      <c r="AA596"/>
      <c r="AB596"/>
      <c r="AC596"/>
      <c r="AD596"/>
      <c r="AE596"/>
      <c r="AF596"/>
      <c r="AG596"/>
      <c r="AH596"/>
      <c r="AI596"/>
      <c r="AJ596"/>
      <c r="AK596"/>
      <c r="AL596"/>
      <c r="AM596"/>
    </row>
    <row r="597" spans="8:39" x14ac:dyDescent="0.25">
      <c r="H597"/>
      <c r="L597"/>
      <c r="M597" s="1"/>
      <c r="N597" s="1"/>
      <c r="O597" s="1"/>
      <c r="P597"/>
      <c r="Q597"/>
      <c r="R597"/>
      <c r="S597"/>
      <c r="T597"/>
      <c r="U597"/>
      <c r="V597"/>
      <c r="W597"/>
      <c r="X597"/>
      <c r="Y597"/>
      <c r="Z597"/>
      <c r="AA597"/>
      <c r="AB597"/>
      <c r="AC597"/>
      <c r="AD597"/>
      <c r="AE597"/>
      <c r="AF597"/>
      <c r="AG597"/>
      <c r="AH597"/>
      <c r="AI597"/>
      <c r="AJ597"/>
      <c r="AK597"/>
      <c r="AL597"/>
      <c r="AM597"/>
    </row>
    <row r="598" spans="8:39" x14ac:dyDescent="0.25">
      <c r="H598"/>
      <c r="L598"/>
      <c r="M598" s="1"/>
      <c r="N598" s="1"/>
      <c r="O598" s="1"/>
      <c r="P598"/>
      <c r="Q598"/>
      <c r="R598"/>
      <c r="S598"/>
      <c r="T598"/>
      <c r="U598"/>
      <c r="V598"/>
      <c r="W598"/>
      <c r="X598"/>
      <c r="Y598"/>
      <c r="Z598"/>
      <c r="AA598"/>
      <c r="AB598"/>
      <c r="AC598"/>
      <c r="AD598"/>
      <c r="AE598"/>
      <c r="AF598"/>
      <c r="AG598"/>
      <c r="AH598"/>
      <c r="AI598"/>
      <c r="AJ598"/>
      <c r="AK598"/>
      <c r="AL598"/>
      <c r="AM598"/>
    </row>
    <row r="599" spans="8:39" x14ac:dyDescent="0.25">
      <c r="H599"/>
      <c r="L599"/>
      <c r="M599" s="1"/>
      <c r="N599" s="1"/>
      <c r="O599" s="1"/>
      <c r="P599"/>
      <c r="Q599"/>
      <c r="R599"/>
      <c r="S599"/>
      <c r="T599"/>
      <c r="U599"/>
      <c r="V599"/>
      <c r="W599"/>
      <c r="X599"/>
      <c r="Y599"/>
      <c r="Z599"/>
      <c r="AA599"/>
      <c r="AB599"/>
      <c r="AC599"/>
      <c r="AD599"/>
      <c r="AE599"/>
      <c r="AF599"/>
      <c r="AG599"/>
      <c r="AH599"/>
      <c r="AI599"/>
      <c r="AJ599"/>
      <c r="AK599"/>
      <c r="AL599"/>
      <c r="AM599"/>
    </row>
    <row r="600" spans="8:39" x14ac:dyDescent="0.25">
      <c r="H600"/>
      <c r="L600"/>
      <c r="M600" s="1"/>
      <c r="N600" s="1"/>
      <c r="O600" s="1"/>
      <c r="P600"/>
      <c r="Q600"/>
      <c r="R600"/>
      <c r="S600"/>
      <c r="T600"/>
      <c r="U600"/>
      <c r="V600"/>
      <c r="W600"/>
      <c r="X600"/>
      <c r="Y600"/>
      <c r="Z600"/>
      <c r="AA600"/>
      <c r="AB600"/>
      <c r="AC600"/>
      <c r="AD600"/>
      <c r="AE600"/>
      <c r="AF600"/>
      <c r="AG600"/>
      <c r="AH600"/>
      <c r="AI600"/>
      <c r="AJ600"/>
      <c r="AK600"/>
      <c r="AL600"/>
      <c r="AM600"/>
    </row>
    <row r="601" spans="8:39" x14ac:dyDescent="0.25">
      <c r="H601"/>
      <c r="L601"/>
      <c r="M601" s="1"/>
      <c r="N601" s="1"/>
      <c r="O601" s="1"/>
      <c r="P601"/>
      <c r="Q601"/>
      <c r="R601"/>
      <c r="S601"/>
      <c r="T601"/>
      <c r="U601"/>
      <c r="V601"/>
      <c r="W601"/>
      <c r="X601"/>
      <c r="Y601"/>
      <c r="Z601"/>
      <c r="AA601"/>
      <c r="AB601"/>
      <c r="AC601"/>
      <c r="AD601"/>
      <c r="AE601"/>
      <c r="AF601"/>
      <c r="AG601"/>
      <c r="AH601"/>
      <c r="AI601"/>
      <c r="AJ601"/>
      <c r="AK601"/>
      <c r="AL601"/>
      <c r="AM601"/>
    </row>
    <row r="602" spans="8:39" x14ac:dyDescent="0.25">
      <c r="H602"/>
      <c r="L602"/>
      <c r="M602" s="1"/>
      <c r="N602" s="1"/>
      <c r="O602" s="1"/>
      <c r="P602"/>
      <c r="Q602"/>
      <c r="R602"/>
      <c r="S602"/>
      <c r="T602"/>
      <c r="U602"/>
      <c r="V602"/>
      <c r="W602"/>
      <c r="X602"/>
      <c r="Y602"/>
      <c r="Z602"/>
      <c r="AA602"/>
      <c r="AB602"/>
      <c r="AC602"/>
      <c r="AD602"/>
      <c r="AE602"/>
      <c r="AF602"/>
      <c r="AG602"/>
      <c r="AH602"/>
      <c r="AI602"/>
      <c r="AJ602"/>
      <c r="AK602"/>
      <c r="AL602"/>
      <c r="AM602"/>
    </row>
    <row r="603" spans="8:39" x14ac:dyDescent="0.25">
      <c r="H603"/>
      <c r="L603"/>
      <c r="M603" s="1"/>
      <c r="N603" s="1"/>
      <c r="O603" s="1"/>
      <c r="P603"/>
      <c r="Q603"/>
      <c r="R603"/>
      <c r="S603"/>
      <c r="T603"/>
      <c r="U603"/>
      <c r="V603"/>
      <c r="W603"/>
      <c r="X603"/>
      <c r="Y603"/>
      <c r="Z603"/>
      <c r="AA603"/>
      <c r="AB603"/>
      <c r="AC603"/>
      <c r="AD603"/>
      <c r="AE603"/>
      <c r="AF603"/>
      <c r="AG603"/>
      <c r="AH603"/>
      <c r="AI603"/>
      <c r="AJ603"/>
      <c r="AK603"/>
      <c r="AL603"/>
      <c r="AM603"/>
    </row>
    <row r="604" spans="8:39" x14ac:dyDescent="0.25">
      <c r="H604"/>
      <c r="L604"/>
      <c r="M604" s="1"/>
      <c r="N604" s="1"/>
      <c r="O604" s="1"/>
      <c r="P604"/>
      <c r="Q604"/>
      <c r="R604"/>
      <c r="S604"/>
      <c r="T604"/>
      <c r="U604"/>
      <c r="V604"/>
      <c r="W604"/>
      <c r="X604"/>
      <c r="Y604"/>
      <c r="Z604"/>
      <c r="AA604"/>
      <c r="AB604"/>
      <c r="AC604"/>
      <c r="AD604"/>
      <c r="AE604"/>
      <c r="AF604"/>
      <c r="AG604"/>
      <c r="AH604"/>
      <c r="AI604"/>
      <c r="AJ604"/>
      <c r="AK604"/>
      <c r="AL604"/>
      <c r="AM604"/>
    </row>
    <row r="605" spans="8:39" x14ac:dyDescent="0.25">
      <c r="H605"/>
      <c r="L605"/>
      <c r="M605" s="1"/>
      <c r="N605" s="1"/>
      <c r="O605" s="1"/>
      <c r="P605"/>
      <c r="Q605"/>
      <c r="R605"/>
      <c r="S605"/>
      <c r="T605"/>
      <c r="U605"/>
      <c r="V605"/>
      <c r="W605"/>
      <c r="X605"/>
      <c r="Y605"/>
      <c r="Z605"/>
      <c r="AA605"/>
      <c r="AB605"/>
      <c r="AC605"/>
      <c r="AD605"/>
      <c r="AE605"/>
      <c r="AF605"/>
      <c r="AG605"/>
      <c r="AH605"/>
      <c r="AI605"/>
      <c r="AJ605"/>
      <c r="AK605"/>
      <c r="AL605"/>
      <c r="AM605"/>
    </row>
    <row r="606" spans="8:39" x14ac:dyDescent="0.25">
      <c r="H606"/>
      <c r="L606"/>
      <c r="M606" s="1"/>
      <c r="N606" s="1"/>
      <c r="O606" s="1"/>
      <c r="P606"/>
      <c r="Q606"/>
      <c r="R606"/>
      <c r="S606"/>
      <c r="T606"/>
      <c r="U606"/>
      <c r="V606"/>
      <c r="W606"/>
      <c r="X606"/>
      <c r="Y606"/>
      <c r="Z606"/>
      <c r="AA606"/>
      <c r="AB606"/>
      <c r="AC606"/>
      <c r="AD606"/>
      <c r="AE606"/>
      <c r="AF606"/>
      <c r="AG606"/>
      <c r="AH606"/>
      <c r="AI606"/>
      <c r="AJ606"/>
      <c r="AK606"/>
      <c r="AL606"/>
      <c r="AM606"/>
    </row>
    <row r="607" spans="8:39" x14ac:dyDescent="0.25">
      <c r="H607"/>
      <c r="L607"/>
      <c r="M607" s="1"/>
      <c r="N607" s="1"/>
      <c r="O607" s="1"/>
      <c r="P607"/>
      <c r="Q607"/>
      <c r="R607"/>
      <c r="S607"/>
      <c r="T607"/>
      <c r="U607"/>
      <c r="V607"/>
      <c r="W607"/>
      <c r="X607"/>
      <c r="Y607"/>
      <c r="Z607"/>
      <c r="AA607"/>
      <c r="AB607"/>
      <c r="AC607"/>
      <c r="AD607"/>
      <c r="AE607"/>
      <c r="AF607"/>
      <c r="AG607"/>
      <c r="AH607"/>
      <c r="AI607"/>
      <c r="AJ607"/>
      <c r="AK607"/>
      <c r="AL607"/>
      <c r="AM607"/>
    </row>
    <row r="608" spans="8:39" x14ac:dyDescent="0.25">
      <c r="H608"/>
      <c r="L608"/>
      <c r="M608" s="1"/>
      <c r="N608" s="1"/>
      <c r="O608" s="1"/>
      <c r="P608"/>
      <c r="Q608"/>
      <c r="R608"/>
      <c r="S608"/>
      <c r="T608"/>
      <c r="U608"/>
      <c r="V608"/>
      <c r="W608"/>
      <c r="X608"/>
      <c r="Y608"/>
      <c r="Z608"/>
      <c r="AA608"/>
      <c r="AB608"/>
      <c r="AC608"/>
      <c r="AD608"/>
      <c r="AE608"/>
      <c r="AF608"/>
      <c r="AG608"/>
      <c r="AH608"/>
      <c r="AI608"/>
      <c r="AJ608"/>
      <c r="AK608"/>
      <c r="AL608"/>
      <c r="AM608"/>
    </row>
    <row r="609" spans="8:39" x14ac:dyDescent="0.25">
      <c r="H609"/>
      <c r="L609"/>
      <c r="M609" s="1"/>
      <c r="N609" s="1"/>
      <c r="O609" s="1"/>
      <c r="P609"/>
      <c r="Q609"/>
      <c r="R609"/>
      <c r="S609"/>
      <c r="T609"/>
      <c r="U609"/>
      <c r="V609"/>
      <c r="W609"/>
      <c r="X609"/>
      <c r="Y609"/>
      <c r="Z609"/>
      <c r="AA609"/>
      <c r="AB609"/>
      <c r="AC609"/>
      <c r="AD609"/>
      <c r="AE609"/>
      <c r="AF609"/>
      <c r="AG609"/>
      <c r="AH609"/>
      <c r="AI609"/>
      <c r="AJ609"/>
      <c r="AK609"/>
      <c r="AL609"/>
      <c r="AM609"/>
    </row>
    <row r="610" spans="8:39" x14ac:dyDescent="0.25">
      <c r="H610"/>
      <c r="L610"/>
      <c r="M610" s="1"/>
      <c r="N610" s="1"/>
      <c r="O610" s="1"/>
      <c r="P610"/>
      <c r="Q610"/>
      <c r="R610"/>
      <c r="S610"/>
      <c r="T610"/>
      <c r="U610"/>
      <c r="V610"/>
      <c r="W610"/>
      <c r="X610"/>
      <c r="Y610"/>
      <c r="Z610"/>
      <c r="AA610"/>
      <c r="AB610"/>
      <c r="AC610"/>
      <c r="AD610"/>
      <c r="AE610"/>
      <c r="AF610"/>
      <c r="AG610"/>
      <c r="AH610"/>
      <c r="AI610"/>
      <c r="AJ610"/>
      <c r="AK610"/>
      <c r="AL610"/>
      <c r="AM610"/>
    </row>
    <row r="611" spans="8:39" x14ac:dyDescent="0.25">
      <c r="H611"/>
      <c r="L611"/>
      <c r="M611" s="1"/>
      <c r="N611" s="1"/>
      <c r="O611" s="1"/>
      <c r="P611"/>
      <c r="Q611"/>
      <c r="R611"/>
      <c r="S611"/>
      <c r="T611"/>
      <c r="U611"/>
      <c r="V611"/>
      <c r="W611"/>
      <c r="X611"/>
      <c r="Y611"/>
      <c r="Z611"/>
      <c r="AA611"/>
      <c r="AB611"/>
      <c r="AC611"/>
      <c r="AD611"/>
      <c r="AE611"/>
      <c r="AF611"/>
      <c r="AG611"/>
      <c r="AH611"/>
      <c r="AI611"/>
      <c r="AJ611"/>
      <c r="AK611"/>
      <c r="AL611"/>
      <c r="AM611"/>
    </row>
    <row r="612" spans="8:39" x14ac:dyDescent="0.25">
      <c r="H612"/>
      <c r="L612"/>
      <c r="M612" s="1"/>
      <c r="N612" s="1"/>
      <c r="O612" s="1"/>
      <c r="P612"/>
      <c r="Q612"/>
      <c r="R612"/>
      <c r="S612"/>
      <c r="T612"/>
      <c r="U612"/>
      <c r="V612"/>
      <c r="W612"/>
      <c r="X612"/>
      <c r="Y612"/>
      <c r="Z612"/>
      <c r="AA612"/>
      <c r="AB612"/>
      <c r="AC612"/>
      <c r="AD612"/>
      <c r="AE612"/>
      <c r="AF612"/>
      <c r="AG612"/>
      <c r="AH612"/>
      <c r="AI612"/>
      <c r="AJ612"/>
      <c r="AK612"/>
      <c r="AL612"/>
      <c r="AM612"/>
    </row>
    <row r="613" spans="8:39" x14ac:dyDescent="0.25">
      <c r="H613"/>
      <c r="L613"/>
      <c r="M613" s="1"/>
      <c r="N613" s="1"/>
      <c r="O613" s="1"/>
      <c r="P613"/>
      <c r="Q613"/>
      <c r="R613"/>
      <c r="S613"/>
      <c r="T613"/>
      <c r="U613"/>
      <c r="V613"/>
      <c r="W613"/>
      <c r="X613"/>
      <c r="Y613"/>
      <c r="Z613"/>
      <c r="AA613"/>
      <c r="AB613"/>
      <c r="AC613"/>
      <c r="AD613"/>
      <c r="AE613"/>
      <c r="AF613"/>
      <c r="AG613"/>
      <c r="AH613"/>
      <c r="AI613"/>
      <c r="AJ613"/>
      <c r="AK613"/>
      <c r="AL613"/>
      <c r="AM613"/>
    </row>
    <row r="614" spans="8:39" x14ac:dyDescent="0.25">
      <c r="H614"/>
      <c r="L614"/>
      <c r="M614" s="1"/>
      <c r="N614" s="1"/>
      <c r="O614" s="1"/>
      <c r="P614"/>
      <c r="Q614"/>
      <c r="R614"/>
      <c r="S614"/>
      <c r="T614"/>
      <c r="U614"/>
      <c r="V614"/>
      <c r="W614"/>
      <c r="X614"/>
      <c r="Y614"/>
      <c r="Z614"/>
      <c r="AA614"/>
      <c r="AB614"/>
      <c r="AC614"/>
      <c r="AD614"/>
      <c r="AE614"/>
      <c r="AF614"/>
      <c r="AG614"/>
      <c r="AH614"/>
      <c r="AI614"/>
      <c r="AJ614"/>
      <c r="AK614"/>
      <c r="AL614"/>
      <c r="AM614"/>
    </row>
    <row r="615" spans="8:39" x14ac:dyDescent="0.25">
      <c r="H615"/>
      <c r="L615"/>
      <c r="M615" s="1"/>
      <c r="N615" s="1"/>
      <c r="O615" s="1"/>
      <c r="P615"/>
      <c r="Q615"/>
      <c r="R615"/>
      <c r="S615"/>
      <c r="T615"/>
      <c r="U615"/>
      <c r="V615"/>
      <c r="W615"/>
      <c r="X615"/>
      <c r="Y615"/>
      <c r="Z615"/>
      <c r="AA615"/>
      <c r="AB615"/>
      <c r="AC615"/>
      <c r="AD615"/>
      <c r="AE615"/>
      <c r="AF615"/>
      <c r="AG615"/>
      <c r="AH615"/>
      <c r="AI615"/>
      <c r="AJ615"/>
      <c r="AK615"/>
      <c r="AL615"/>
      <c r="AM615"/>
    </row>
    <row r="616" spans="8:39" x14ac:dyDescent="0.25">
      <c r="H616"/>
      <c r="L616"/>
      <c r="M616" s="1"/>
      <c r="N616" s="1"/>
      <c r="O616" s="1"/>
      <c r="P616"/>
      <c r="Q616"/>
      <c r="R616"/>
      <c r="S616"/>
      <c r="T616"/>
      <c r="U616"/>
      <c r="V616"/>
      <c r="W616"/>
      <c r="X616"/>
      <c r="Y616"/>
      <c r="Z616"/>
      <c r="AA616"/>
      <c r="AB616"/>
      <c r="AC616"/>
      <c r="AD616"/>
      <c r="AE616"/>
      <c r="AF616"/>
      <c r="AG616"/>
      <c r="AH616"/>
      <c r="AI616"/>
      <c r="AJ616"/>
      <c r="AK616"/>
      <c r="AL616"/>
      <c r="AM616"/>
    </row>
    <row r="617" spans="8:39" x14ac:dyDescent="0.25">
      <c r="H617"/>
      <c r="L617"/>
      <c r="M617" s="1"/>
      <c r="N617" s="1"/>
      <c r="O617" s="1"/>
      <c r="P617"/>
      <c r="Q617"/>
      <c r="R617"/>
      <c r="S617"/>
      <c r="T617"/>
      <c r="U617"/>
      <c r="V617"/>
      <c r="W617"/>
      <c r="X617"/>
      <c r="Y617"/>
      <c r="Z617"/>
      <c r="AA617"/>
      <c r="AB617"/>
      <c r="AC617"/>
      <c r="AD617"/>
      <c r="AE617"/>
      <c r="AF617"/>
      <c r="AG617"/>
      <c r="AH617"/>
      <c r="AI617"/>
      <c r="AJ617"/>
      <c r="AK617"/>
      <c r="AL617"/>
      <c r="AM617"/>
    </row>
    <row r="618" spans="8:39" x14ac:dyDescent="0.25">
      <c r="H618"/>
      <c r="L618"/>
      <c r="M618" s="1"/>
      <c r="N618" s="1"/>
      <c r="O618" s="1"/>
      <c r="P618"/>
      <c r="Q618"/>
      <c r="R618"/>
      <c r="S618"/>
      <c r="T618"/>
      <c r="U618"/>
      <c r="V618"/>
      <c r="W618"/>
      <c r="X618"/>
      <c r="Y618"/>
      <c r="Z618"/>
      <c r="AA618"/>
      <c r="AB618"/>
      <c r="AC618"/>
      <c r="AD618"/>
      <c r="AE618"/>
      <c r="AF618"/>
      <c r="AG618"/>
      <c r="AH618"/>
      <c r="AI618"/>
      <c r="AJ618"/>
      <c r="AK618"/>
      <c r="AL618"/>
      <c r="AM618"/>
    </row>
    <row r="619" spans="8:39" x14ac:dyDescent="0.25">
      <c r="H619"/>
      <c r="L619"/>
      <c r="M619" s="1"/>
      <c r="N619" s="1"/>
      <c r="O619" s="1"/>
      <c r="P619"/>
      <c r="Q619"/>
      <c r="R619"/>
      <c r="S619"/>
      <c r="T619"/>
      <c r="U619"/>
      <c r="V619"/>
      <c r="W619"/>
      <c r="X619"/>
      <c r="Y619"/>
      <c r="Z619"/>
      <c r="AA619"/>
      <c r="AB619"/>
      <c r="AC619"/>
      <c r="AD619"/>
      <c r="AE619"/>
      <c r="AF619"/>
      <c r="AG619"/>
      <c r="AH619"/>
      <c r="AI619"/>
      <c r="AJ619"/>
      <c r="AK619"/>
      <c r="AL619"/>
      <c r="AM619"/>
    </row>
    <row r="620" spans="8:39" x14ac:dyDescent="0.25">
      <c r="H620"/>
      <c r="L620"/>
      <c r="M620" s="1"/>
      <c r="N620" s="1"/>
      <c r="O620" s="1"/>
      <c r="P620"/>
      <c r="Q620"/>
      <c r="R620"/>
      <c r="S620"/>
      <c r="T620"/>
      <c r="U620"/>
      <c r="V620"/>
      <c r="W620"/>
      <c r="X620"/>
      <c r="Y620"/>
      <c r="Z620"/>
      <c r="AA620"/>
      <c r="AB620"/>
      <c r="AC620"/>
      <c r="AD620"/>
      <c r="AE620"/>
      <c r="AF620"/>
      <c r="AG620"/>
      <c r="AH620"/>
      <c r="AI620"/>
      <c r="AJ620"/>
      <c r="AK620"/>
      <c r="AL620"/>
      <c r="AM620"/>
    </row>
    <row r="621" spans="8:39" x14ac:dyDescent="0.25">
      <c r="H621"/>
      <c r="L621"/>
      <c r="M621" s="1"/>
      <c r="N621" s="1"/>
      <c r="O621" s="1"/>
      <c r="P621"/>
      <c r="Q621"/>
      <c r="R621"/>
      <c r="S621"/>
      <c r="T621"/>
      <c r="U621"/>
      <c r="V621"/>
      <c r="W621"/>
      <c r="X621"/>
      <c r="Y621"/>
      <c r="Z621"/>
      <c r="AA621"/>
      <c r="AB621"/>
      <c r="AC621"/>
      <c r="AD621"/>
      <c r="AE621"/>
      <c r="AF621"/>
      <c r="AG621"/>
      <c r="AH621"/>
      <c r="AI621"/>
      <c r="AJ621"/>
      <c r="AK621"/>
      <c r="AL621"/>
      <c r="AM621"/>
    </row>
    <row r="622" spans="8:39" x14ac:dyDescent="0.25">
      <c r="H622"/>
      <c r="L622"/>
      <c r="M622" s="1"/>
      <c r="N622" s="1"/>
      <c r="O622" s="1"/>
      <c r="P622"/>
      <c r="Q622"/>
      <c r="R622"/>
      <c r="S622"/>
      <c r="T622"/>
      <c r="U622"/>
      <c r="V622"/>
      <c r="W622"/>
      <c r="X622"/>
      <c r="Y622"/>
      <c r="Z622"/>
      <c r="AA622"/>
      <c r="AB622"/>
      <c r="AC622"/>
      <c r="AD622"/>
      <c r="AE622"/>
      <c r="AF622"/>
      <c r="AG622"/>
      <c r="AH622"/>
      <c r="AI622"/>
      <c r="AJ622"/>
      <c r="AK622"/>
      <c r="AL622"/>
      <c r="AM622"/>
    </row>
    <row r="623" spans="8:39" x14ac:dyDescent="0.25">
      <c r="H623"/>
      <c r="L623"/>
      <c r="M623" s="1"/>
      <c r="N623" s="1"/>
      <c r="O623" s="1"/>
      <c r="P623"/>
      <c r="Q623"/>
      <c r="R623"/>
      <c r="S623"/>
      <c r="T623"/>
      <c r="U623"/>
      <c r="V623"/>
      <c r="W623"/>
      <c r="X623"/>
      <c r="Y623"/>
      <c r="Z623"/>
      <c r="AA623"/>
      <c r="AB623"/>
      <c r="AC623"/>
      <c r="AD623"/>
      <c r="AE623"/>
      <c r="AF623"/>
      <c r="AG623"/>
      <c r="AH623"/>
      <c r="AI623"/>
      <c r="AJ623"/>
      <c r="AK623"/>
      <c r="AL623"/>
      <c r="AM623"/>
    </row>
    <row r="624" spans="8:39" x14ac:dyDescent="0.25">
      <c r="H624"/>
      <c r="L624"/>
      <c r="M624" s="1"/>
      <c r="N624" s="1"/>
      <c r="O624" s="1"/>
      <c r="P624"/>
      <c r="Q624"/>
      <c r="R624"/>
      <c r="S624"/>
      <c r="T624"/>
      <c r="U624"/>
      <c r="V624"/>
      <c r="W624"/>
      <c r="X624"/>
      <c r="Y624"/>
      <c r="Z624"/>
      <c r="AA624"/>
      <c r="AB624"/>
      <c r="AC624"/>
      <c r="AD624"/>
      <c r="AE624"/>
      <c r="AF624"/>
      <c r="AG624"/>
      <c r="AH624"/>
      <c r="AI624"/>
      <c r="AJ624"/>
      <c r="AK624"/>
      <c r="AL624"/>
      <c r="AM624"/>
    </row>
    <row r="625" spans="8:39" x14ac:dyDescent="0.25">
      <c r="H625"/>
      <c r="L625"/>
      <c r="M625" s="1"/>
      <c r="N625" s="1"/>
      <c r="O625" s="1"/>
      <c r="P625"/>
      <c r="Q625"/>
      <c r="R625"/>
      <c r="S625"/>
      <c r="T625"/>
      <c r="U625"/>
      <c r="V625"/>
      <c r="W625"/>
      <c r="X625"/>
      <c r="Y625"/>
      <c r="Z625"/>
      <c r="AA625"/>
      <c r="AB625"/>
      <c r="AC625"/>
      <c r="AD625"/>
      <c r="AE625"/>
      <c r="AF625"/>
      <c r="AG625"/>
      <c r="AH625"/>
      <c r="AI625"/>
      <c r="AJ625"/>
      <c r="AK625"/>
      <c r="AL625"/>
      <c r="AM625"/>
    </row>
    <row r="626" spans="8:39" x14ac:dyDescent="0.25">
      <c r="H626"/>
      <c r="L626"/>
      <c r="M626" s="1"/>
      <c r="N626" s="1"/>
      <c r="O626" s="1"/>
      <c r="P626"/>
      <c r="Q626"/>
      <c r="R626"/>
      <c r="S626"/>
      <c r="T626"/>
      <c r="U626"/>
      <c r="V626"/>
      <c r="W626"/>
      <c r="X626"/>
      <c r="Y626"/>
      <c r="Z626"/>
      <c r="AA626"/>
      <c r="AB626"/>
      <c r="AC626"/>
      <c r="AD626"/>
      <c r="AE626"/>
      <c r="AF626"/>
      <c r="AG626"/>
      <c r="AH626"/>
      <c r="AI626"/>
      <c r="AJ626"/>
      <c r="AK626"/>
      <c r="AL626"/>
      <c r="AM626"/>
    </row>
    <row r="627" spans="8:39" x14ac:dyDescent="0.25">
      <c r="H627"/>
      <c r="L627"/>
      <c r="M627" s="1"/>
      <c r="N627" s="1"/>
      <c r="O627" s="1"/>
      <c r="P627"/>
      <c r="Q627"/>
      <c r="R627"/>
      <c r="S627"/>
      <c r="T627"/>
      <c r="U627"/>
      <c r="V627"/>
      <c r="W627"/>
      <c r="X627"/>
      <c r="Y627"/>
      <c r="Z627"/>
      <c r="AA627"/>
      <c r="AB627"/>
      <c r="AC627"/>
      <c r="AD627"/>
      <c r="AE627"/>
      <c r="AF627"/>
      <c r="AG627"/>
      <c r="AH627"/>
      <c r="AI627"/>
      <c r="AJ627"/>
      <c r="AK627"/>
      <c r="AL627"/>
      <c r="AM627"/>
    </row>
    <row r="628" spans="8:39" x14ac:dyDescent="0.25">
      <c r="H628"/>
      <c r="L628"/>
      <c r="M628" s="1"/>
      <c r="N628" s="1"/>
      <c r="O628" s="1"/>
      <c r="P628"/>
      <c r="Q628"/>
      <c r="R628"/>
      <c r="S628"/>
      <c r="T628"/>
      <c r="U628"/>
      <c r="V628"/>
      <c r="W628"/>
      <c r="X628"/>
      <c r="Y628"/>
      <c r="Z628"/>
      <c r="AA628"/>
      <c r="AB628"/>
      <c r="AC628"/>
      <c r="AD628"/>
      <c r="AE628"/>
      <c r="AF628"/>
      <c r="AG628"/>
      <c r="AH628"/>
      <c r="AI628"/>
      <c r="AJ628"/>
      <c r="AK628"/>
      <c r="AL628"/>
      <c r="AM628"/>
    </row>
    <row r="629" spans="8:39" x14ac:dyDescent="0.25">
      <c r="H629"/>
      <c r="L629"/>
      <c r="M629" s="1"/>
      <c r="N629" s="1"/>
      <c r="O629" s="1"/>
      <c r="P629"/>
      <c r="Q629"/>
      <c r="R629"/>
      <c r="S629"/>
      <c r="T629"/>
      <c r="U629"/>
      <c r="V629"/>
      <c r="W629"/>
      <c r="X629"/>
      <c r="Y629"/>
      <c r="Z629"/>
      <c r="AA629"/>
      <c r="AB629"/>
      <c r="AC629"/>
      <c r="AD629"/>
      <c r="AE629"/>
      <c r="AF629"/>
      <c r="AG629"/>
      <c r="AH629"/>
      <c r="AI629"/>
      <c r="AJ629"/>
      <c r="AK629"/>
      <c r="AL629"/>
      <c r="AM629"/>
    </row>
    <row r="630" spans="8:39" x14ac:dyDescent="0.25">
      <c r="H630"/>
      <c r="L630"/>
      <c r="M630" s="1"/>
      <c r="N630" s="1"/>
      <c r="O630" s="1"/>
      <c r="P630"/>
      <c r="Q630"/>
      <c r="R630"/>
      <c r="S630"/>
      <c r="T630"/>
      <c r="U630"/>
      <c r="V630"/>
      <c r="W630"/>
      <c r="X630"/>
      <c r="Y630"/>
      <c r="Z630"/>
      <c r="AA630"/>
      <c r="AB630"/>
      <c r="AC630"/>
      <c r="AD630"/>
      <c r="AE630"/>
      <c r="AF630"/>
      <c r="AG630"/>
      <c r="AH630"/>
      <c r="AI630"/>
      <c r="AJ630"/>
      <c r="AK630"/>
      <c r="AL630"/>
      <c r="AM630"/>
    </row>
    <row r="631" spans="8:39" x14ac:dyDescent="0.25">
      <c r="H631"/>
      <c r="L631"/>
      <c r="M631" s="1"/>
      <c r="N631" s="1"/>
      <c r="O631" s="1"/>
      <c r="P631"/>
      <c r="Q631"/>
      <c r="R631"/>
      <c r="S631"/>
      <c r="T631"/>
      <c r="U631"/>
      <c r="V631"/>
      <c r="W631"/>
      <c r="X631"/>
      <c r="Y631"/>
      <c r="Z631"/>
      <c r="AA631"/>
      <c r="AB631"/>
      <c r="AC631"/>
      <c r="AD631"/>
      <c r="AE631"/>
      <c r="AF631"/>
      <c r="AG631"/>
      <c r="AH631"/>
      <c r="AI631"/>
      <c r="AJ631"/>
      <c r="AK631"/>
      <c r="AL631"/>
      <c r="AM631"/>
    </row>
    <row r="632" spans="8:39" x14ac:dyDescent="0.25">
      <c r="H632"/>
      <c r="L632"/>
      <c r="M632" s="1"/>
      <c r="N632" s="1"/>
      <c r="O632" s="1"/>
      <c r="P632"/>
      <c r="Q632"/>
      <c r="R632"/>
      <c r="S632"/>
      <c r="T632"/>
      <c r="U632"/>
      <c r="V632"/>
      <c r="W632"/>
      <c r="X632"/>
      <c r="Y632"/>
      <c r="Z632"/>
      <c r="AA632"/>
      <c r="AB632"/>
      <c r="AC632"/>
      <c r="AD632"/>
      <c r="AE632"/>
      <c r="AF632"/>
      <c r="AG632"/>
      <c r="AH632"/>
      <c r="AI632"/>
      <c r="AJ632"/>
      <c r="AK632"/>
      <c r="AL632"/>
      <c r="AM632"/>
    </row>
    <row r="633" spans="8:39" x14ac:dyDescent="0.25">
      <c r="H633"/>
      <c r="L633"/>
      <c r="M633" s="1"/>
      <c r="N633" s="1"/>
      <c r="O633" s="1"/>
      <c r="P633"/>
      <c r="Q633"/>
      <c r="R633"/>
      <c r="S633"/>
      <c r="T633"/>
      <c r="U633"/>
      <c r="V633"/>
      <c r="W633"/>
      <c r="X633"/>
      <c r="Y633"/>
      <c r="Z633"/>
      <c r="AA633"/>
      <c r="AB633"/>
      <c r="AC633"/>
      <c r="AD633"/>
      <c r="AE633"/>
      <c r="AF633"/>
      <c r="AG633"/>
      <c r="AH633"/>
      <c r="AI633"/>
      <c r="AJ633"/>
      <c r="AK633"/>
      <c r="AL633"/>
      <c r="AM633"/>
    </row>
    <row r="634" spans="8:39" x14ac:dyDescent="0.25">
      <c r="H634"/>
      <c r="L634"/>
      <c r="M634" s="1"/>
      <c r="N634" s="1"/>
      <c r="O634" s="1"/>
      <c r="P634"/>
      <c r="Q634"/>
      <c r="R634"/>
      <c r="S634"/>
      <c r="T634"/>
      <c r="U634"/>
      <c r="V634"/>
      <c r="W634"/>
      <c r="X634"/>
      <c r="Y634"/>
      <c r="Z634"/>
      <c r="AA634"/>
      <c r="AB634"/>
      <c r="AC634"/>
      <c r="AD634"/>
      <c r="AE634"/>
      <c r="AF634"/>
      <c r="AG634"/>
      <c r="AH634"/>
      <c r="AI634"/>
      <c r="AJ634"/>
      <c r="AK634"/>
      <c r="AL634"/>
      <c r="AM634"/>
    </row>
    <row r="635" spans="8:39" x14ac:dyDescent="0.25">
      <c r="H635"/>
      <c r="L635"/>
      <c r="M635" s="1"/>
      <c r="N635" s="1"/>
      <c r="O635" s="1"/>
      <c r="P635"/>
      <c r="Q635"/>
      <c r="R635"/>
      <c r="S635"/>
      <c r="T635"/>
      <c r="U635"/>
      <c r="V635"/>
      <c r="W635"/>
      <c r="X635"/>
      <c r="Y635"/>
      <c r="Z635"/>
      <c r="AA635"/>
      <c r="AB635"/>
      <c r="AC635"/>
      <c r="AD635"/>
      <c r="AE635"/>
      <c r="AF635"/>
      <c r="AG635"/>
      <c r="AH635"/>
      <c r="AI635"/>
      <c r="AJ635"/>
      <c r="AK635"/>
      <c r="AL635"/>
      <c r="AM635"/>
    </row>
    <row r="636" spans="8:39" x14ac:dyDescent="0.25">
      <c r="H636"/>
      <c r="L636"/>
      <c r="M636" s="1"/>
      <c r="N636" s="1"/>
      <c r="O636" s="1"/>
      <c r="P636"/>
      <c r="Q636"/>
      <c r="R636"/>
      <c r="S636"/>
      <c r="T636"/>
      <c r="U636"/>
      <c r="V636"/>
      <c r="W636"/>
      <c r="X636"/>
      <c r="Y636"/>
      <c r="Z636"/>
      <c r="AA636"/>
      <c r="AB636"/>
      <c r="AC636"/>
      <c r="AD636"/>
      <c r="AE636"/>
      <c r="AF636"/>
      <c r="AG636"/>
      <c r="AH636"/>
      <c r="AI636"/>
      <c r="AJ636"/>
      <c r="AK636"/>
      <c r="AL636"/>
      <c r="AM636"/>
    </row>
    <row r="637" spans="8:39" x14ac:dyDescent="0.25">
      <c r="H637"/>
      <c r="L637"/>
      <c r="M637" s="1"/>
      <c r="N637" s="1"/>
      <c r="O637" s="1"/>
      <c r="P637"/>
      <c r="Q637"/>
      <c r="R637"/>
      <c r="S637"/>
      <c r="T637"/>
      <c r="U637"/>
      <c r="V637"/>
      <c r="W637"/>
      <c r="X637"/>
      <c r="Y637"/>
      <c r="Z637"/>
      <c r="AA637"/>
      <c r="AB637"/>
      <c r="AC637"/>
      <c r="AD637"/>
      <c r="AE637"/>
      <c r="AF637"/>
      <c r="AG637"/>
      <c r="AH637"/>
      <c r="AI637"/>
      <c r="AJ637"/>
      <c r="AK637"/>
      <c r="AL637"/>
      <c r="AM637"/>
    </row>
    <row r="638" spans="8:39" x14ac:dyDescent="0.25">
      <c r="H638"/>
      <c r="L638"/>
      <c r="M638" s="1"/>
      <c r="N638" s="1"/>
      <c r="O638" s="1"/>
      <c r="P638"/>
      <c r="Q638"/>
      <c r="R638"/>
      <c r="S638"/>
      <c r="T638"/>
      <c r="U638"/>
      <c r="V638"/>
      <c r="W638"/>
      <c r="X638"/>
      <c r="Y638"/>
      <c r="Z638"/>
      <c r="AA638"/>
      <c r="AB638"/>
      <c r="AC638"/>
      <c r="AD638"/>
      <c r="AE638"/>
      <c r="AF638"/>
      <c r="AG638"/>
      <c r="AH638"/>
      <c r="AI638"/>
      <c r="AJ638"/>
      <c r="AK638"/>
      <c r="AL638"/>
      <c r="AM638"/>
    </row>
    <row r="639" spans="8:39" x14ac:dyDescent="0.25">
      <c r="H639"/>
      <c r="L639"/>
      <c r="M639" s="1"/>
      <c r="N639" s="1"/>
      <c r="O639" s="1"/>
      <c r="P639"/>
      <c r="Q639"/>
      <c r="R639"/>
      <c r="S639"/>
      <c r="T639"/>
      <c r="U639"/>
      <c r="V639"/>
      <c r="W639"/>
      <c r="X639"/>
      <c r="Y639"/>
      <c r="Z639"/>
      <c r="AA639"/>
      <c r="AB639"/>
      <c r="AC639"/>
      <c r="AD639"/>
      <c r="AE639"/>
      <c r="AF639"/>
      <c r="AG639"/>
      <c r="AH639"/>
      <c r="AI639"/>
      <c r="AJ639"/>
      <c r="AK639"/>
      <c r="AL639"/>
      <c r="AM639"/>
    </row>
    <row r="640" spans="8:39" x14ac:dyDescent="0.25">
      <c r="H640"/>
      <c r="L640"/>
      <c r="M640" s="1"/>
      <c r="N640" s="1"/>
      <c r="O640" s="1"/>
      <c r="P640"/>
      <c r="Q640"/>
      <c r="R640"/>
      <c r="S640"/>
      <c r="T640"/>
      <c r="U640"/>
      <c r="V640"/>
      <c r="W640"/>
      <c r="X640"/>
      <c r="Y640"/>
      <c r="Z640"/>
      <c r="AA640"/>
      <c r="AB640"/>
      <c r="AC640"/>
      <c r="AD640"/>
      <c r="AE640"/>
      <c r="AF640"/>
      <c r="AG640"/>
      <c r="AH640"/>
      <c r="AI640"/>
      <c r="AJ640"/>
      <c r="AK640"/>
      <c r="AL640"/>
      <c r="AM640"/>
    </row>
    <row r="641" spans="8:39" x14ac:dyDescent="0.25">
      <c r="H641"/>
      <c r="L641"/>
      <c r="M641" s="1"/>
      <c r="N641" s="1"/>
      <c r="O641" s="1"/>
      <c r="P641"/>
      <c r="Q641"/>
      <c r="R641"/>
      <c r="S641"/>
      <c r="T641"/>
      <c r="U641"/>
      <c r="V641"/>
      <c r="W641"/>
      <c r="X641"/>
      <c r="Y641"/>
      <c r="Z641"/>
      <c r="AA641"/>
      <c r="AB641"/>
      <c r="AC641"/>
      <c r="AD641"/>
      <c r="AE641"/>
      <c r="AF641"/>
      <c r="AG641"/>
      <c r="AH641"/>
      <c r="AI641"/>
      <c r="AJ641"/>
      <c r="AK641"/>
      <c r="AL641"/>
      <c r="AM641"/>
    </row>
    <row r="642" spans="8:39" x14ac:dyDescent="0.25">
      <c r="H642"/>
      <c r="L642"/>
      <c r="M642" s="1"/>
      <c r="N642" s="1"/>
      <c r="O642" s="1"/>
      <c r="P642"/>
      <c r="Q642"/>
      <c r="R642"/>
      <c r="S642"/>
      <c r="T642"/>
      <c r="U642"/>
      <c r="V642"/>
      <c r="W642"/>
      <c r="X642"/>
      <c r="Y642"/>
      <c r="Z642"/>
      <c r="AA642"/>
      <c r="AB642"/>
      <c r="AC642"/>
      <c r="AD642"/>
      <c r="AE642"/>
      <c r="AF642"/>
      <c r="AG642"/>
      <c r="AH642"/>
      <c r="AI642"/>
      <c r="AJ642"/>
      <c r="AK642"/>
      <c r="AL642"/>
      <c r="AM642"/>
    </row>
    <row r="643" spans="8:39" x14ac:dyDescent="0.25">
      <c r="H643"/>
      <c r="L643"/>
      <c r="M643" s="1"/>
      <c r="N643" s="1"/>
      <c r="O643" s="1"/>
      <c r="P643"/>
      <c r="Q643"/>
      <c r="R643"/>
      <c r="S643"/>
      <c r="T643"/>
      <c r="U643"/>
      <c r="V643"/>
      <c r="W643"/>
      <c r="X643"/>
      <c r="Y643"/>
      <c r="Z643"/>
      <c r="AA643"/>
      <c r="AB643"/>
      <c r="AC643"/>
      <c r="AD643"/>
      <c r="AE643"/>
      <c r="AF643"/>
      <c r="AG643"/>
      <c r="AH643"/>
      <c r="AI643"/>
      <c r="AJ643"/>
      <c r="AK643"/>
      <c r="AL643"/>
      <c r="AM643"/>
    </row>
    <row r="644" spans="8:39" x14ac:dyDescent="0.25">
      <c r="H644"/>
      <c r="L644"/>
      <c r="M644" s="1"/>
      <c r="N644" s="1"/>
      <c r="O644" s="1"/>
      <c r="P644"/>
      <c r="Q644"/>
      <c r="R644"/>
      <c r="S644"/>
      <c r="T644"/>
      <c r="U644"/>
      <c r="V644"/>
      <c r="W644"/>
      <c r="X644"/>
      <c r="Y644"/>
      <c r="Z644"/>
      <c r="AA644"/>
      <c r="AB644"/>
      <c r="AC644"/>
      <c r="AD644"/>
      <c r="AE644"/>
      <c r="AF644"/>
      <c r="AG644"/>
      <c r="AH644"/>
      <c r="AI644"/>
      <c r="AJ644"/>
      <c r="AK644"/>
      <c r="AL644"/>
      <c r="AM644"/>
    </row>
    <row r="645" spans="8:39" x14ac:dyDescent="0.25">
      <c r="H645"/>
      <c r="L645"/>
      <c r="M645" s="1"/>
      <c r="N645" s="1"/>
      <c r="O645" s="1"/>
      <c r="P645"/>
      <c r="Q645"/>
      <c r="R645"/>
      <c r="S645"/>
      <c r="T645"/>
      <c r="U645"/>
      <c r="V645"/>
      <c r="W645"/>
      <c r="X645"/>
      <c r="Y645"/>
      <c r="Z645"/>
      <c r="AA645"/>
      <c r="AB645"/>
      <c r="AC645"/>
      <c r="AD645"/>
      <c r="AE645"/>
      <c r="AF645"/>
      <c r="AG645"/>
      <c r="AH645"/>
      <c r="AI645"/>
      <c r="AJ645"/>
      <c r="AK645"/>
      <c r="AL645"/>
      <c r="AM645"/>
    </row>
    <row r="646" spans="8:39" x14ac:dyDescent="0.25">
      <c r="H646"/>
      <c r="L646"/>
      <c r="M646" s="1"/>
      <c r="N646" s="1"/>
      <c r="O646" s="1"/>
      <c r="P646"/>
      <c r="Q646"/>
      <c r="R646"/>
      <c r="S646"/>
      <c r="T646"/>
      <c r="U646"/>
      <c r="V646"/>
      <c r="W646"/>
      <c r="X646"/>
      <c r="Y646"/>
      <c r="Z646"/>
      <c r="AA646"/>
      <c r="AB646"/>
      <c r="AC646"/>
      <c r="AD646"/>
      <c r="AE646"/>
      <c r="AF646"/>
      <c r="AG646"/>
      <c r="AH646"/>
      <c r="AI646"/>
      <c r="AJ646"/>
      <c r="AK646"/>
      <c r="AL646"/>
      <c r="AM646"/>
    </row>
    <row r="647" spans="8:39" x14ac:dyDescent="0.25">
      <c r="H647"/>
      <c r="L647"/>
      <c r="M647" s="1"/>
      <c r="N647" s="1"/>
      <c r="O647" s="1"/>
      <c r="P647"/>
      <c r="Q647"/>
      <c r="R647"/>
      <c r="S647"/>
      <c r="T647"/>
      <c r="U647"/>
      <c r="V647"/>
      <c r="W647"/>
      <c r="X647"/>
      <c r="Y647"/>
      <c r="Z647"/>
      <c r="AA647"/>
      <c r="AB647"/>
      <c r="AC647"/>
      <c r="AD647"/>
      <c r="AE647"/>
      <c r="AF647"/>
      <c r="AG647"/>
      <c r="AH647"/>
      <c r="AI647"/>
      <c r="AJ647"/>
      <c r="AK647"/>
      <c r="AL647"/>
      <c r="AM647"/>
    </row>
    <row r="648" spans="8:39" x14ac:dyDescent="0.25">
      <c r="H648"/>
      <c r="L648"/>
      <c r="M648" s="1"/>
      <c r="N648" s="1"/>
      <c r="O648" s="1"/>
      <c r="P648"/>
      <c r="Q648"/>
      <c r="R648"/>
      <c r="S648"/>
      <c r="T648"/>
      <c r="U648"/>
      <c r="V648"/>
      <c r="W648"/>
      <c r="X648"/>
      <c r="Y648"/>
      <c r="Z648"/>
      <c r="AA648"/>
      <c r="AB648"/>
      <c r="AC648"/>
      <c r="AD648"/>
      <c r="AE648"/>
      <c r="AF648"/>
      <c r="AG648"/>
      <c r="AH648"/>
      <c r="AI648"/>
      <c r="AJ648"/>
      <c r="AK648"/>
      <c r="AL648"/>
      <c r="AM648"/>
    </row>
    <row r="649" spans="8:39" x14ac:dyDescent="0.25">
      <c r="H649"/>
      <c r="L649"/>
      <c r="M649" s="1"/>
      <c r="N649" s="1"/>
      <c r="O649" s="1"/>
      <c r="P649"/>
      <c r="Q649"/>
      <c r="R649"/>
      <c r="S649"/>
      <c r="T649"/>
      <c r="U649"/>
      <c r="V649"/>
      <c r="W649"/>
      <c r="X649"/>
      <c r="Y649"/>
      <c r="Z649"/>
      <c r="AA649"/>
      <c r="AB649"/>
      <c r="AC649"/>
      <c r="AD649"/>
      <c r="AE649"/>
      <c r="AF649"/>
      <c r="AG649"/>
      <c r="AH649"/>
      <c r="AI649"/>
      <c r="AJ649"/>
      <c r="AK649"/>
      <c r="AL649"/>
      <c r="AM649"/>
    </row>
    <row r="650" spans="8:39" x14ac:dyDescent="0.25">
      <c r="H650"/>
      <c r="L650"/>
      <c r="M650" s="1"/>
      <c r="N650" s="1"/>
      <c r="O650" s="1"/>
      <c r="P650"/>
      <c r="Q650"/>
      <c r="R650"/>
      <c r="S650"/>
      <c r="T650"/>
      <c r="U650"/>
      <c r="V650"/>
      <c r="W650"/>
      <c r="X650"/>
      <c r="Y650"/>
      <c r="Z650"/>
      <c r="AA650"/>
      <c r="AB650"/>
      <c r="AC650"/>
      <c r="AD650"/>
      <c r="AE650"/>
      <c r="AF650"/>
      <c r="AG650"/>
      <c r="AH650"/>
      <c r="AI650"/>
      <c r="AJ650"/>
      <c r="AK650"/>
      <c r="AL650"/>
      <c r="AM650"/>
    </row>
    <row r="651" spans="8:39" x14ac:dyDescent="0.25">
      <c r="H651"/>
      <c r="L651"/>
      <c r="M651" s="1"/>
      <c r="N651" s="1"/>
      <c r="O651" s="1"/>
      <c r="P651"/>
      <c r="Q651"/>
      <c r="R651"/>
      <c r="S651"/>
      <c r="T651"/>
      <c r="U651"/>
      <c r="V651"/>
      <c r="W651"/>
      <c r="X651"/>
      <c r="Y651"/>
      <c r="Z651"/>
      <c r="AA651"/>
      <c r="AB651"/>
      <c r="AC651"/>
      <c r="AD651"/>
      <c r="AE651"/>
      <c r="AF651"/>
      <c r="AG651"/>
      <c r="AH651"/>
      <c r="AI651"/>
      <c r="AJ651"/>
      <c r="AK651"/>
      <c r="AL651"/>
      <c r="AM651"/>
    </row>
    <row r="652" spans="8:39" x14ac:dyDescent="0.25">
      <c r="H652"/>
      <c r="L652"/>
      <c r="M652" s="1"/>
      <c r="N652" s="1"/>
      <c r="O652" s="1"/>
      <c r="P652"/>
      <c r="Q652"/>
      <c r="R652"/>
      <c r="S652"/>
      <c r="T652"/>
      <c r="U652"/>
      <c r="V652"/>
      <c r="W652"/>
      <c r="X652"/>
      <c r="Y652"/>
      <c r="Z652"/>
      <c r="AA652"/>
      <c r="AB652"/>
      <c r="AC652"/>
      <c r="AD652"/>
      <c r="AE652"/>
      <c r="AF652"/>
      <c r="AG652"/>
      <c r="AH652"/>
      <c r="AI652"/>
      <c r="AJ652"/>
      <c r="AK652"/>
      <c r="AL652"/>
      <c r="AM652"/>
    </row>
    <row r="653" spans="8:39" x14ac:dyDescent="0.25">
      <c r="H653"/>
      <c r="L653"/>
      <c r="M653" s="1"/>
      <c r="N653" s="1"/>
      <c r="O653" s="1"/>
      <c r="P653"/>
      <c r="Q653"/>
      <c r="R653"/>
      <c r="S653"/>
      <c r="T653"/>
      <c r="U653"/>
      <c r="V653"/>
      <c r="W653"/>
      <c r="X653"/>
      <c r="Y653"/>
      <c r="Z653"/>
      <c r="AA653"/>
      <c r="AB653"/>
      <c r="AC653"/>
      <c r="AD653"/>
      <c r="AE653"/>
      <c r="AF653"/>
      <c r="AG653"/>
      <c r="AH653"/>
      <c r="AI653"/>
      <c r="AJ653"/>
      <c r="AK653"/>
      <c r="AL653"/>
      <c r="AM653"/>
    </row>
    <row r="654" spans="8:39" x14ac:dyDescent="0.25">
      <c r="H654"/>
      <c r="L654"/>
      <c r="M654" s="1"/>
      <c r="N654" s="1"/>
      <c r="O654" s="1"/>
      <c r="P654"/>
      <c r="Q654"/>
      <c r="R654"/>
      <c r="S654"/>
      <c r="T654"/>
      <c r="U654"/>
      <c r="V654"/>
      <c r="W654"/>
      <c r="X654"/>
      <c r="Y654"/>
      <c r="Z654"/>
      <c r="AA654"/>
      <c r="AB654"/>
      <c r="AC654"/>
      <c r="AD654"/>
      <c r="AE654"/>
      <c r="AF654"/>
      <c r="AG654"/>
      <c r="AH654"/>
      <c r="AI654"/>
      <c r="AJ654"/>
      <c r="AK654"/>
      <c r="AL654"/>
      <c r="AM654"/>
    </row>
    <row r="655" spans="8:39" x14ac:dyDescent="0.25">
      <c r="H655"/>
      <c r="L655"/>
      <c r="M655" s="1"/>
      <c r="N655" s="1"/>
      <c r="O655" s="1"/>
      <c r="P655"/>
      <c r="Q655"/>
      <c r="R655"/>
      <c r="S655"/>
      <c r="T655"/>
      <c r="U655"/>
      <c r="V655"/>
      <c r="W655"/>
      <c r="X655"/>
      <c r="Y655"/>
      <c r="Z655"/>
      <c r="AA655"/>
      <c r="AB655"/>
      <c r="AC655"/>
      <c r="AD655"/>
      <c r="AE655"/>
      <c r="AF655"/>
      <c r="AG655"/>
      <c r="AH655"/>
      <c r="AI655"/>
      <c r="AJ655"/>
      <c r="AK655"/>
      <c r="AL655"/>
      <c r="AM655"/>
    </row>
    <row r="656" spans="8:39" x14ac:dyDescent="0.25">
      <c r="H656"/>
      <c r="L656"/>
      <c r="M656" s="1"/>
      <c r="N656" s="1"/>
      <c r="O656" s="1"/>
      <c r="P656"/>
      <c r="Q656"/>
      <c r="R656"/>
      <c r="S656"/>
      <c r="T656"/>
      <c r="U656"/>
      <c r="V656"/>
      <c r="W656"/>
      <c r="X656"/>
      <c r="Y656"/>
      <c r="Z656"/>
      <c r="AA656"/>
      <c r="AB656"/>
      <c r="AC656"/>
      <c r="AD656"/>
      <c r="AE656"/>
      <c r="AF656"/>
      <c r="AG656"/>
      <c r="AH656"/>
      <c r="AI656"/>
      <c r="AJ656"/>
      <c r="AK656"/>
      <c r="AL656"/>
      <c r="AM656"/>
    </row>
    <row r="657" spans="8:39" x14ac:dyDescent="0.25">
      <c r="H657"/>
      <c r="L657"/>
      <c r="M657" s="1"/>
      <c r="N657" s="1"/>
      <c r="O657" s="1"/>
      <c r="P657"/>
      <c r="Q657"/>
      <c r="R657"/>
      <c r="S657"/>
      <c r="T657"/>
      <c r="U657"/>
      <c r="V657"/>
      <c r="W657"/>
      <c r="X657"/>
      <c r="Y657"/>
      <c r="Z657"/>
      <c r="AA657"/>
      <c r="AB657"/>
      <c r="AC657"/>
      <c r="AD657"/>
      <c r="AE657"/>
      <c r="AF657"/>
      <c r="AG657"/>
      <c r="AH657"/>
      <c r="AI657"/>
      <c r="AJ657"/>
      <c r="AK657"/>
      <c r="AL657"/>
      <c r="AM657"/>
    </row>
    <row r="658" spans="8:39" x14ac:dyDescent="0.25">
      <c r="H658"/>
      <c r="L658"/>
      <c r="M658" s="1"/>
      <c r="N658" s="1"/>
      <c r="O658" s="1"/>
      <c r="P658"/>
      <c r="Q658"/>
      <c r="R658"/>
      <c r="S658"/>
      <c r="T658"/>
      <c r="U658"/>
      <c r="V658"/>
      <c r="W658"/>
      <c r="X658"/>
      <c r="Y658"/>
      <c r="Z658"/>
      <c r="AA658"/>
      <c r="AB658"/>
      <c r="AC658"/>
      <c r="AD658"/>
      <c r="AE658"/>
      <c r="AF658"/>
      <c r="AG658"/>
      <c r="AH658"/>
      <c r="AI658"/>
      <c r="AJ658"/>
      <c r="AK658"/>
      <c r="AL658"/>
      <c r="AM658"/>
    </row>
    <row r="659" spans="8:39" x14ac:dyDescent="0.25">
      <c r="H659"/>
      <c r="L659"/>
      <c r="M659" s="1"/>
      <c r="N659" s="1"/>
      <c r="O659" s="1"/>
      <c r="P659"/>
      <c r="Q659"/>
      <c r="R659"/>
      <c r="S659"/>
      <c r="T659"/>
      <c r="U659"/>
      <c r="V659"/>
      <c r="W659"/>
      <c r="X659"/>
      <c r="Y659"/>
      <c r="Z659"/>
      <c r="AA659"/>
      <c r="AB659"/>
      <c r="AC659"/>
      <c r="AD659"/>
      <c r="AE659"/>
      <c r="AF659"/>
      <c r="AG659"/>
      <c r="AH659"/>
      <c r="AI659"/>
      <c r="AJ659"/>
      <c r="AK659"/>
      <c r="AL659"/>
      <c r="AM659"/>
    </row>
    <row r="660" spans="8:39" x14ac:dyDescent="0.25">
      <c r="H660"/>
      <c r="L660"/>
      <c r="M660" s="1"/>
      <c r="N660" s="1"/>
      <c r="O660" s="1"/>
      <c r="P660"/>
      <c r="Q660"/>
      <c r="R660"/>
      <c r="S660"/>
      <c r="T660"/>
      <c r="U660"/>
      <c r="V660"/>
      <c r="W660"/>
      <c r="X660"/>
      <c r="Y660"/>
      <c r="Z660"/>
      <c r="AA660"/>
      <c r="AB660"/>
      <c r="AC660"/>
      <c r="AD660"/>
      <c r="AE660"/>
      <c r="AF660"/>
      <c r="AG660"/>
      <c r="AH660"/>
      <c r="AI660"/>
      <c r="AJ660"/>
      <c r="AK660"/>
      <c r="AL660"/>
      <c r="AM660"/>
    </row>
    <row r="661" spans="8:39" x14ac:dyDescent="0.25">
      <c r="H661"/>
      <c r="L661"/>
      <c r="M661" s="1"/>
      <c r="N661" s="1"/>
      <c r="O661" s="1"/>
      <c r="P661"/>
      <c r="Q661"/>
      <c r="R661"/>
      <c r="S661"/>
      <c r="T661"/>
      <c r="U661"/>
      <c r="V661"/>
      <c r="W661"/>
      <c r="X661"/>
      <c r="Y661"/>
      <c r="Z661"/>
      <c r="AA661"/>
      <c r="AB661"/>
      <c r="AC661"/>
      <c r="AD661"/>
      <c r="AE661"/>
      <c r="AF661"/>
      <c r="AG661"/>
      <c r="AH661"/>
      <c r="AI661"/>
      <c r="AJ661"/>
      <c r="AK661"/>
      <c r="AL661"/>
      <c r="AM661"/>
    </row>
    <row r="662" spans="8:39" x14ac:dyDescent="0.25">
      <c r="H662"/>
      <c r="L662"/>
      <c r="M662" s="1"/>
      <c r="N662" s="1"/>
      <c r="O662" s="1"/>
      <c r="P662"/>
      <c r="Q662"/>
      <c r="R662"/>
      <c r="S662"/>
      <c r="T662"/>
      <c r="U662"/>
      <c r="V662"/>
      <c r="W662"/>
      <c r="X662"/>
      <c r="Y662"/>
      <c r="Z662"/>
      <c r="AA662"/>
      <c r="AB662"/>
      <c r="AC662"/>
      <c r="AD662"/>
      <c r="AE662"/>
      <c r="AF662"/>
      <c r="AG662"/>
      <c r="AH662"/>
      <c r="AI662"/>
      <c r="AJ662"/>
      <c r="AK662"/>
      <c r="AL662"/>
      <c r="AM662"/>
    </row>
    <row r="663" spans="8:39" x14ac:dyDescent="0.25">
      <c r="H663"/>
      <c r="L663"/>
      <c r="M663" s="1"/>
      <c r="N663" s="1"/>
      <c r="O663" s="1"/>
      <c r="P663"/>
      <c r="Q663"/>
      <c r="R663"/>
      <c r="S663"/>
      <c r="T663"/>
      <c r="U663"/>
      <c r="V663"/>
      <c r="W663"/>
      <c r="X663"/>
      <c r="Y663"/>
      <c r="Z663"/>
      <c r="AA663"/>
      <c r="AB663"/>
      <c r="AC663"/>
      <c r="AD663"/>
      <c r="AE663"/>
      <c r="AF663"/>
      <c r="AG663"/>
      <c r="AH663"/>
      <c r="AI663"/>
      <c r="AJ663"/>
      <c r="AK663"/>
      <c r="AL663"/>
      <c r="AM663"/>
    </row>
    <row r="664" spans="8:39" x14ac:dyDescent="0.25">
      <c r="H664"/>
      <c r="L664"/>
      <c r="M664" s="1"/>
      <c r="N664" s="1"/>
      <c r="O664" s="1"/>
      <c r="P664"/>
      <c r="Q664"/>
      <c r="R664"/>
      <c r="S664"/>
      <c r="T664"/>
      <c r="U664"/>
      <c r="V664"/>
      <c r="W664"/>
      <c r="X664"/>
      <c r="Y664"/>
      <c r="Z664"/>
      <c r="AA664"/>
      <c r="AB664"/>
      <c r="AC664"/>
      <c r="AD664"/>
      <c r="AE664"/>
      <c r="AF664"/>
      <c r="AG664"/>
      <c r="AH664"/>
      <c r="AI664"/>
      <c r="AJ664"/>
      <c r="AK664"/>
      <c r="AL664"/>
      <c r="AM664"/>
    </row>
    <row r="665" spans="8:39" x14ac:dyDescent="0.25">
      <c r="H665"/>
      <c r="L665"/>
      <c r="M665" s="1"/>
      <c r="N665" s="1"/>
      <c r="O665" s="1"/>
      <c r="P665"/>
      <c r="Q665"/>
      <c r="R665"/>
      <c r="S665"/>
      <c r="T665"/>
      <c r="U665"/>
      <c r="V665"/>
      <c r="W665"/>
      <c r="X665"/>
      <c r="Y665"/>
      <c r="Z665"/>
      <c r="AA665"/>
      <c r="AB665"/>
      <c r="AC665"/>
      <c r="AD665"/>
      <c r="AE665"/>
      <c r="AF665"/>
      <c r="AG665"/>
      <c r="AH665"/>
      <c r="AI665"/>
      <c r="AJ665"/>
      <c r="AK665"/>
      <c r="AL665"/>
      <c r="AM665"/>
    </row>
    <row r="666" spans="8:39" x14ac:dyDescent="0.25">
      <c r="H666"/>
      <c r="L666"/>
      <c r="M666" s="1"/>
      <c r="N666" s="1"/>
      <c r="O666" s="1"/>
      <c r="P666"/>
      <c r="Q666"/>
      <c r="R666"/>
      <c r="S666"/>
      <c r="T666"/>
      <c r="U666"/>
      <c r="V666"/>
      <c r="W666"/>
      <c r="X666"/>
      <c r="Y666"/>
      <c r="Z666"/>
      <c r="AA666"/>
      <c r="AB666"/>
      <c r="AC666"/>
      <c r="AD666"/>
      <c r="AE666"/>
      <c r="AF666"/>
      <c r="AG666"/>
      <c r="AH666"/>
      <c r="AI666"/>
      <c r="AJ666"/>
      <c r="AK666"/>
      <c r="AL666"/>
      <c r="AM666"/>
    </row>
    <row r="667" spans="8:39" x14ac:dyDescent="0.25">
      <c r="H667"/>
      <c r="L667"/>
      <c r="M667" s="1"/>
      <c r="N667" s="1"/>
      <c r="O667" s="1"/>
      <c r="P667"/>
      <c r="Q667"/>
      <c r="R667"/>
      <c r="S667"/>
      <c r="T667"/>
      <c r="U667"/>
      <c r="V667"/>
      <c r="W667"/>
      <c r="X667"/>
      <c r="Y667"/>
      <c r="Z667"/>
      <c r="AA667"/>
      <c r="AB667"/>
      <c r="AC667"/>
      <c r="AD667"/>
      <c r="AE667"/>
      <c r="AF667"/>
      <c r="AG667"/>
      <c r="AH667"/>
      <c r="AI667"/>
      <c r="AJ667"/>
      <c r="AK667"/>
      <c r="AL667"/>
      <c r="AM667"/>
    </row>
    <row r="668" spans="8:39" x14ac:dyDescent="0.25">
      <c r="H668"/>
      <c r="L668"/>
      <c r="M668" s="1"/>
      <c r="N668" s="1"/>
      <c r="O668" s="1"/>
      <c r="P668"/>
      <c r="Q668"/>
      <c r="R668"/>
      <c r="S668"/>
      <c r="T668"/>
      <c r="U668"/>
      <c r="V668"/>
      <c r="W668"/>
      <c r="X668"/>
      <c r="Y668"/>
      <c r="Z668"/>
      <c r="AA668"/>
      <c r="AB668"/>
      <c r="AC668"/>
      <c r="AD668"/>
      <c r="AE668"/>
      <c r="AF668"/>
      <c r="AG668"/>
      <c r="AH668"/>
      <c r="AI668"/>
      <c r="AJ668"/>
      <c r="AK668"/>
      <c r="AL668"/>
      <c r="AM668"/>
    </row>
    <row r="669" spans="8:39" x14ac:dyDescent="0.25">
      <c r="H669"/>
      <c r="L669"/>
      <c r="M669" s="1"/>
      <c r="N669" s="1"/>
      <c r="O669" s="1"/>
      <c r="P669"/>
      <c r="Q669"/>
      <c r="R669"/>
      <c r="S669"/>
      <c r="T669"/>
      <c r="U669"/>
      <c r="V669"/>
      <c r="W669"/>
      <c r="X669"/>
      <c r="Y669"/>
      <c r="Z669"/>
      <c r="AA669"/>
      <c r="AB669"/>
      <c r="AC669"/>
      <c r="AD669"/>
      <c r="AE669"/>
      <c r="AF669"/>
      <c r="AG669"/>
      <c r="AH669"/>
      <c r="AI669"/>
      <c r="AJ669"/>
      <c r="AK669"/>
      <c r="AL669"/>
      <c r="AM669"/>
    </row>
    <row r="670" spans="8:39" x14ac:dyDescent="0.25">
      <c r="H670"/>
      <c r="L670"/>
      <c r="M670" s="1"/>
      <c r="N670" s="1"/>
      <c r="O670" s="1"/>
      <c r="P670"/>
      <c r="Q670"/>
      <c r="R670"/>
      <c r="S670"/>
      <c r="T670"/>
      <c r="U670"/>
      <c r="V670"/>
      <c r="W670"/>
      <c r="X670"/>
      <c r="Y670"/>
      <c r="Z670"/>
      <c r="AA670"/>
      <c r="AB670"/>
      <c r="AC670"/>
      <c r="AD670"/>
      <c r="AE670"/>
      <c r="AF670"/>
      <c r="AG670"/>
      <c r="AH670"/>
      <c r="AI670"/>
      <c r="AJ670"/>
      <c r="AK670"/>
      <c r="AL670"/>
      <c r="AM670"/>
    </row>
    <row r="671" spans="8:39" x14ac:dyDescent="0.25">
      <c r="H671"/>
      <c r="L671"/>
      <c r="M671" s="1"/>
      <c r="N671" s="1"/>
      <c r="O671" s="1"/>
      <c r="P671"/>
      <c r="Q671"/>
      <c r="R671"/>
      <c r="S671"/>
      <c r="T671"/>
      <c r="U671"/>
      <c r="V671"/>
      <c r="W671"/>
      <c r="X671"/>
      <c r="Y671"/>
      <c r="Z671"/>
      <c r="AA671"/>
      <c r="AB671"/>
      <c r="AC671"/>
      <c r="AD671"/>
      <c r="AE671"/>
      <c r="AF671"/>
      <c r="AG671"/>
      <c r="AH671"/>
      <c r="AI671"/>
      <c r="AJ671"/>
      <c r="AK671"/>
      <c r="AL671"/>
      <c r="AM671"/>
    </row>
    <row r="672" spans="8:39" x14ac:dyDescent="0.25">
      <c r="H672"/>
      <c r="L672"/>
      <c r="M672" s="1"/>
      <c r="N672" s="1"/>
      <c r="O672" s="1"/>
      <c r="P672"/>
      <c r="Q672"/>
      <c r="R672"/>
      <c r="S672"/>
      <c r="T672"/>
      <c r="U672"/>
      <c r="V672"/>
      <c r="W672"/>
      <c r="X672"/>
      <c r="Y672"/>
      <c r="Z672"/>
      <c r="AA672"/>
      <c r="AB672"/>
      <c r="AC672"/>
      <c r="AD672"/>
      <c r="AE672"/>
      <c r="AF672"/>
      <c r="AG672"/>
      <c r="AH672"/>
      <c r="AI672"/>
      <c r="AJ672"/>
      <c r="AK672"/>
      <c r="AL672"/>
      <c r="AM672"/>
    </row>
    <row r="673" spans="8:39" x14ac:dyDescent="0.25">
      <c r="H673"/>
      <c r="L673"/>
      <c r="M673" s="1"/>
      <c r="N673" s="1"/>
      <c r="O673" s="1"/>
      <c r="P673"/>
      <c r="Q673"/>
      <c r="R673"/>
      <c r="S673"/>
      <c r="T673"/>
      <c r="U673"/>
      <c r="V673"/>
      <c r="W673"/>
      <c r="X673"/>
      <c r="Y673"/>
      <c r="Z673"/>
      <c r="AA673"/>
      <c r="AB673"/>
      <c r="AC673"/>
      <c r="AD673"/>
      <c r="AE673"/>
      <c r="AF673"/>
      <c r="AG673"/>
      <c r="AH673"/>
      <c r="AI673"/>
      <c r="AJ673"/>
      <c r="AK673"/>
      <c r="AL673"/>
      <c r="AM673"/>
    </row>
    <row r="674" spans="8:39" x14ac:dyDescent="0.25">
      <c r="H674"/>
      <c r="L674"/>
      <c r="M674" s="1"/>
      <c r="N674" s="1"/>
      <c r="O674" s="1"/>
      <c r="P674"/>
      <c r="Q674"/>
      <c r="R674"/>
      <c r="S674"/>
      <c r="T674"/>
      <c r="U674"/>
      <c r="V674"/>
      <c r="W674"/>
      <c r="X674"/>
      <c r="Y674"/>
      <c r="Z674"/>
      <c r="AA674"/>
      <c r="AB674"/>
      <c r="AC674"/>
      <c r="AD674"/>
      <c r="AE674"/>
      <c r="AF674"/>
      <c r="AG674"/>
      <c r="AH674"/>
      <c r="AI674"/>
      <c r="AJ674"/>
      <c r="AK674"/>
      <c r="AL674"/>
      <c r="AM674"/>
    </row>
    <row r="675" spans="8:39" x14ac:dyDescent="0.25">
      <c r="H675"/>
      <c r="L675"/>
      <c r="M675" s="1"/>
      <c r="N675" s="1"/>
      <c r="O675" s="1"/>
      <c r="P675"/>
      <c r="Q675"/>
      <c r="R675"/>
      <c r="S675"/>
      <c r="T675"/>
      <c r="U675"/>
      <c r="V675"/>
      <c r="W675"/>
      <c r="X675"/>
      <c r="Y675"/>
      <c r="Z675"/>
      <c r="AA675"/>
      <c r="AB675"/>
      <c r="AC675"/>
      <c r="AD675"/>
      <c r="AE675"/>
      <c r="AF675"/>
      <c r="AG675"/>
      <c r="AH675"/>
      <c r="AI675"/>
      <c r="AJ675"/>
      <c r="AK675"/>
      <c r="AL675"/>
      <c r="AM675"/>
    </row>
    <row r="676" spans="8:39" x14ac:dyDescent="0.25">
      <c r="H676"/>
      <c r="L676"/>
      <c r="M676" s="1"/>
      <c r="N676" s="1"/>
      <c r="O676" s="1"/>
      <c r="P676"/>
      <c r="Q676"/>
      <c r="R676"/>
      <c r="S676"/>
      <c r="T676"/>
      <c r="U676"/>
      <c r="V676"/>
      <c r="W676"/>
      <c r="X676"/>
      <c r="Y676"/>
      <c r="Z676"/>
      <c r="AA676"/>
      <c r="AB676"/>
      <c r="AC676"/>
      <c r="AD676"/>
      <c r="AE676"/>
      <c r="AF676"/>
      <c r="AG676"/>
      <c r="AH676"/>
      <c r="AI676"/>
      <c r="AJ676"/>
      <c r="AK676"/>
      <c r="AL676"/>
      <c r="AM676"/>
    </row>
    <row r="677" spans="8:39" x14ac:dyDescent="0.25">
      <c r="H677"/>
      <c r="L677"/>
      <c r="M677" s="1"/>
      <c r="N677" s="1"/>
      <c r="O677" s="1"/>
      <c r="P677"/>
      <c r="Q677"/>
      <c r="R677"/>
      <c r="S677"/>
      <c r="T677"/>
      <c r="U677"/>
      <c r="V677"/>
      <c r="W677"/>
      <c r="X677"/>
      <c r="Y677"/>
      <c r="Z677"/>
      <c r="AA677"/>
      <c r="AB677"/>
      <c r="AC677"/>
      <c r="AD677"/>
      <c r="AE677"/>
      <c r="AF677"/>
      <c r="AG677"/>
      <c r="AH677"/>
      <c r="AI677"/>
      <c r="AJ677"/>
      <c r="AK677"/>
      <c r="AL677"/>
      <c r="AM677"/>
    </row>
    <row r="678" spans="8:39" x14ac:dyDescent="0.25">
      <c r="H678"/>
      <c r="L678"/>
      <c r="M678" s="1"/>
      <c r="N678" s="1"/>
      <c r="O678" s="1"/>
      <c r="P678"/>
      <c r="Q678"/>
      <c r="R678"/>
      <c r="S678"/>
      <c r="T678"/>
      <c r="U678"/>
      <c r="V678"/>
      <c r="W678"/>
      <c r="X678"/>
      <c r="Y678"/>
      <c r="Z678"/>
      <c r="AA678"/>
      <c r="AB678"/>
      <c r="AC678"/>
      <c r="AD678"/>
      <c r="AE678"/>
      <c r="AF678"/>
      <c r="AG678"/>
      <c r="AH678"/>
      <c r="AI678"/>
      <c r="AJ678"/>
      <c r="AK678"/>
      <c r="AL678"/>
      <c r="AM678"/>
    </row>
    <row r="679" spans="8:39" x14ac:dyDescent="0.25">
      <c r="H679"/>
      <c r="L679"/>
      <c r="M679" s="1"/>
      <c r="N679" s="1"/>
      <c r="O679" s="1"/>
      <c r="P679"/>
      <c r="Q679"/>
      <c r="R679"/>
      <c r="S679"/>
      <c r="T679"/>
      <c r="U679"/>
      <c r="V679"/>
      <c r="W679"/>
      <c r="X679"/>
      <c r="Y679"/>
      <c r="Z679"/>
      <c r="AA679"/>
      <c r="AB679"/>
      <c r="AC679"/>
      <c r="AD679"/>
      <c r="AE679"/>
      <c r="AF679"/>
      <c r="AG679"/>
      <c r="AH679"/>
      <c r="AI679"/>
      <c r="AJ679"/>
      <c r="AK679"/>
      <c r="AL679"/>
      <c r="AM679"/>
    </row>
    <row r="680" spans="8:39" x14ac:dyDescent="0.25">
      <c r="H680"/>
      <c r="L680"/>
      <c r="M680" s="1"/>
      <c r="N680" s="1"/>
      <c r="O680" s="1"/>
      <c r="P680"/>
      <c r="Q680"/>
      <c r="R680"/>
      <c r="S680"/>
      <c r="T680"/>
      <c r="U680"/>
      <c r="V680"/>
      <c r="W680"/>
      <c r="X680"/>
      <c r="Y680"/>
      <c r="Z680"/>
      <c r="AA680"/>
      <c r="AB680"/>
      <c r="AC680"/>
      <c r="AD680"/>
      <c r="AE680"/>
      <c r="AF680"/>
      <c r="AG680"/>
      <c r="AH680"/>
      <c r="AI680"/>
      <c r="AJ680"/>
      <c r="AK680"/>
      <c r="AL680"/>
      <c r="AM680"/>
    </row>
    <row r="681" spans="8:39" x14ac:dyDescent="0.25">
      <c r="H681"/>
      <c r="L681"/>
      <c r="M681" s="1"/>
      <c r="N681" s="1"/>
      <c r="O681" s="1"/>
      <c r="P681"/>
      <c r="Q681"/>
      <c r="R681"/>
      <c r="S681"/>
      <c r="T681"/>
      <c r="U681"/>
      <c r="V681"/>
      <c r="W681"/>
      <c r="X681"/>
      <c r="Y681"/>
      <c r="Z681"/>
      <c r="AA681"/>
      <c r="AB681"/>
      <c r="AC681"/>
      <c r="AD681"/>
      <c r="AE681"/>
      <c r="AF681"/>
      <c r="AG681"/>
      <c r="AH681"/>
      <c r="AI681"/>
      <c r="AJ681"/>
      <c r="AK681"/>
      <c r="AL681"/>
      <c r="AM681"/>
    </row>
    <row r="682" spans="8:39" x14ac:dyDescent="0.25">
      <c r="H682"/>
      <c r="L682"/>
      <c r="M682" s="1"/>
      <c r="N682" s="1"/>
      <c r="O682" s="1"/>
      <c r="P682"/>
      <c r="Q682"/>
      <c r="R682"/>
      <c r="S682"/>
      <c r="T682"/>
      <c r="U682"/>
      <c r="V682"/>
      <c r="W682"/>
      <c r="X682"/>
      <c r="Y682"/>
      <c r="Z682"/>
      <c r="AA682"/>
      <c r="AB682"/>
      <c r="AC682"/>
      <c r="AD682"/>
      <c r="AE682"/>
      <c r="AF682"/>
      <c r="AG682"/>
      <c r="AH682"/>
      <c r="AI682"/>
      <c r="AJ682"/>
      <c r="AK682"/>
      <c r="AL682"/>
      <c r="AM682"/>
    </row>
    <row r="683" spans="8:39" x14ac:dyDescent="0.25">
      <c r="H683"/>
      <c r="L683"/>
      <c r="M683" s="1"/>
      <c r="N683" s="1"/>
      <c r="O683" s="1"/>
      <c r="P683"/>
      <c r="Q683"/>
      <c r="R683"/>
      <c r="S683"/>
      <c r="T683"/>
      <c r="U683"/>
      <c r="V683"/>
      <c r="W683"/>
      <c r="X683"/>
      <c r="Y683"/>
      <c r="Z683"/>
      <c r="AA683"/>
      <c r="AB683"/>
      <c r="AC683"/>
      <c r="AD683"/>
      <c r="AE683"/>
      <c r="AF683"/>
      <c r="AG683"/>
      <c r="AH683"/>
      <c r="AI683"/>
      <c r="AJ683"/>
      <c r="AK683"/>
      <c r="AL683"/>
      <c r="AM683"/>
    </row>
    <row r="684" spans="8:39" x14ac:dyDescent="0.25">
      <c r="H684"/>
      <c r="L684"/>
      <c r="M684" s="1"/>
      <c r="N684" s="1"/>
      <c r="O684" s="1"/>
      <c r="P684"/>
      <c r="Q684"/>
      <c r="R684"/>
      <c r="S684"/>
      <c r="T684"/>
      <c r="U684"/>
      <c r="V684"/>
      <c r="W684"/>
      <c r="X684"/>
      <c r="Y684"/>
      <c r="Z684"/>
      <c r="AA684"/>
      <c r="AB684"/>
      <c r="AC684"/>
      <c r="AD684"/>
      <c r="AE684"/>
      <c r="AF684"/>
      <c r="AG684"/>
      <c r="AH684"/>
      <c r="AI684"/>
      <c r="AJ684"/>
      <c r="AK684"/>
      <c r="AL684"/>
      <c r="AM684"/>
    </row>
    <row r="685" spans="8:39" x14ac:dyDescent="0.25">
      <c r="H685"/>
      <c r="L685"/>
      <c r="M685" s="1"/>
      <c r="N685" s="1"/>
      <c r="O685" s="1"/>
      <c r="P685"/>
      <c r="Q685"/>
      <c r="R685"/>
      <c r="S685"/>
      <c r="T685"/>
      <c r="U685"/>
      <c r="V685"/>
      <c r="W685"/>
      <c r="X685"/>
      <c r="Y685"/>
      <c r="Z685"/>
      <c r="AA685"/>
      <c r="AB685"/>
      <c r="AC685"/>
      <c r="AD685"/>
      <c r="AE685"/>
      <c r="AF685"/>
      <c r="AG685"/>
      <c r="AH685"/>
      <c r="AI685"/>
      <c r="AJ685"/>
      <c r="AK685"/>
      <c r="AL685"/>
      <c r="AM685"/>
    </row>
    <row r="686" spans="8:39" x14ac:dyDescent="0.25">
      <c r="H686"/>
      <c r="L686"/>
      <c r="M686" s="1"/>
      <c r="N686" s="1"/>
      <c r="O686" s="1"/>
      <c r="P686"/>
      <c r="Q686"/>
      <c r="R686"/>
      <c r="S686"/>
      <c r="T686"/>
      <c r="U686"/>
      <c r="V686"/>
      <c r="W686"/>
      <c r="X686"/>
      <c r="Y686"/>
      <c r="Z686"/>
      <c r="AA686"/>
      <c r="AB686"/>
      <c r="AC686"/>
      <c r="AD686"/>
      <c r="AE686"/>
      <c r="AF686"/>
      <c r="AG686"/>
      <c r="AH686"/>
      <c r="AI686"/>
      <c r="AJ686"/>
      <c r="AK686"/>
      <c r="AL686"/>
      <c r="AM686"/>
    </row>
    <row r="687" spans="8:39" x14ac:dyDescent="0.25">
      <c r="H687"/>
      <c r="L687"/>
      <c r="M687" s="1"/>
      <c r="N687" s="1"/>
      <c r="O687" s="1"/>
      <c r="P687"/>
      <c r="Q687"/>
      <c r="R687"/>
      <c r="S687"/>
      <c r="T687"/>
      <c r="U687"/>
      <c r="V687"/>
      <c r="W687"/>
      <c r="X687"/>
      <c r="Y687"/>
      <c r="Z687"/>
      <c r="AA687"/>
      <c r="AB687"/>
      <c r="AC687"/>
      <c r="AD687"/>
      <c r="AE687"/>
      <c r="AF687"/>
      <c r="AG687"/>
      <c r="AH687"/>
      <c r="AI687"/>
      <c r="AJ687"/>
      <c r="AK687"/>
      <c r="AL687"/>
      <c r="AM687"/>
    </row>
    <row r="688" spans="8:39" x14ac:dyDescent="0.25">
      <c r="H688"/>
      <c r="L688"/>
      <c r="M688" s="1"/>
      <c r="N688" s="1"/>
      <c r="O688" s="1"/>
      <c r="P688"/>
      <c r="Q688"/>
      <c r="R688"/>
      <c r="S688"/>
      <c r="T688"/>
      <c r="U688"/>
      <c r="V688"/>
      <c r="W688"/>
      <c r="X688"/>
      <c r="Y688"/>
      <c r="Z688"/>
      <c r="AA688"/>
      <c r="AB688"/>
      <c r="AC688"/>
      <c r="AD688"/>
      <c r="AE688"/>
      <c r="AF688"/>
      <c r="AG688"/>
      <c r="AH688"/>
      <c r="AI688"/>
      <c r="AJ688"/>
      <c r="AK688"/>
      <c r="AL688"/>
      <c r="AM688"/>
    </row>
    <row r="689" spans="8:39" x14ac:dyDescent="0.25">
      <c r="H689"/>
      <c r="L689"/>
      <c r="M689" s="1"/>
      <c r="N689" s="1"/>
      <c r="O689" s="1"/>
      <c r="P689"/>
      <c r="Q689"/>
      <c r="R689"/>
      <c r="S689"/>
      <c r="T689"/>
      <c r="U689"/>
      <c r="V689"/>
      <c r="W689"/>
      <c r="X689"/>
      <c r="Y689"/>
      <c r="Z689"/>
      <c r="AA689"/>
      <c r="AB689"/>
      <c r="AC689"/>
      <c r="AD689"/>
      <c r="AE689"/>
      <c r="AF689"/>
      <c r="AG689"/>
      <c r="AH689"/>
      <c r="AI689"/>
      <c r="AJ689"/>
      <c r="AK689"/>
      <c r="AL689"/>
      <c r="AM689"/>
    </row>
    <row r="690" spans="8:39" x14ac:dyDescent="0.25">
      <c r="H690"/>
      <c r="L690"/>
      <c r="M690" s="1"/>
      <c r="N690" s="1"/>
      <c r="O690" s="1"/>
      <c r="P690"/>
      <c r="Q690"/>
      <c r="R690"/>
      <c r="S690"/>
      <c r="T690"/>
      <c r="U690"/>
      <c r="V690"/>
      <c r="W690"/>
      <c r="X690"/>
      <c r="Y690"/>
      <c r="Z690"/>
      <c r="AA690"/>
      <c r="AB690"/>
      <c r="AC690"/>
      <c r="AD690"/>
      <c r="AE690"/>
      <c r="AF690"/>
      <c r="AG690"/>
      <c r="AH690"/>
      <c r="AI690"/>
      <c r="AJ690"/>
      <c r="AK690"/>
      <c r="AL690"/>
      <c r="AM690"/>
    </row>
    <row r="691" spans="8:39" x14ac:dyDescent="0.25">
      <c r="H691"/>
      <c r="L691"/>
      <c r="M691" s="1"/>
      <c r="N691" s="1"/>
      <c r="O691" s="1"/>
      <c r="P691"/>
      <c r="Q691"/>
      <c r="R691"/>
      <c r="S691"/>
      <c r="T691"/>
      <c r="U691"/>
      <c r="V691"/>
      <c r="W691"/>
      <c r="X691"/>
      <c r="Y691"/>
      <c r="Z691"/>
      <c r="AA691"/>
      <c r="AB691"/>
      <c r="AC691"/>
      <c r="AD691"/>
      <c r="AE691"/>
      <c r="AF691"/>
      <c r="AG691"/>
      <c r="AH691"/>
      <c r="AI691"/>
      <c r="AJ691"/>
      <c r="AK691"/>
      <c r="AL691"/>
      <c r="AM691"/>
    </row>
    <row r="692" spans="8:39" x14ac:dyDescent="0.25">
      <c r="H692"/>
      <c r="L692"/>
      <c r="M692" s="1"/>
      <c r="N692" s="1"/>
      <c r="O692" s="1"/>
      <c r="P692"/>
      <c r="Q692"/>
      <c r="R692"/>
      <c r="S692"/>
      <c r="T692"/>
      <c r="U692"/>
      <c r="V692"/>
      <c r="W692"/>
      <c r="X692"/>
      <c r="Y692"/>
      <c r="Z692"/>
      <c r="AA692"/>
      <c r="AB692"/>
      <c r="AC692"/>
      <c r="AD692"/>
      <c r="AE692"/>
      <c r="AF692"/>
      <c r="AG692"/>
      <c r="AH692"/>
      <c r="AI692"/>
      <c r="AJ692"/>
      <c r="AK692"/>
      <c r="AL692"/>
      <c r="AM692"/>
    </row>
    <row r="693" spans="8:39" x14ac:dyDescent="0.25">
      <c r="H693"/>
      <c r="L693"/>
      <c r="M693" s="1"/>
      <c r="N693" s="1"/>
      <c r="O693" s="1"/>
      <c r="P693"/>
      <c r="Q693"/>
      <c r="R693"/>
      <c r="S693"/>
      <c r="T693"/>
      <c r="U693"/>
      <c r="V693"/>
      <c r="W693"/>
      <c r="X693"/>
      <c r="Y693"/>
      <c r="Z693"/>
      <c r="AA693"/>
      <c r="AB693"/>
      <c r="AC693"/>
      <c r="AD693"/>
      <c r="AE693"/>
      <c r="AF693"/>
      <c r="AG693"/>
      <c r="AH693"/>
      <c r="AI693"/>
      <c r="AJ693"/>
      <c r="AK693"/>
      <c r="AL693"/>
      <c r="AM693"/>
    </row>
    <row r="694" spans="8:39" x14ac:dyDescent="0.25">
      <c r="H694"/>
      <c r="L694"/>
      <c r="M694" s="1"/>
      <c r="N694" s="1"/>
      <c r="O694" s="1"/>
      <c r="P694"/>
      <c r="Q694"/>
      <c r="R694"/>
      <c r="S694"/>
      <c r="T694"/>
      <c r="U694"/>
      <c r="V694"/>
      <c r="W694"/>
      <c r="X694"/>
      <c r="Y694"/>
      <c r="Z694"/>
      <c r="AA694"/>
      <c r="AB694"/>
      <c r="AC694"/>
      <c r="AD694"/>
      <c r="AE694"/>
      <c r="AF694"/>
      <c r="AG694"/>
      <c r="AH694"/>
      <c r="AI694"/>
      <c r="AJ694"/>
      <c r="AK694"/>
      <c r="AL694"/>
      <c r="AM694"/>
    </row>
    <row r="695" spans="8:39" x14ac:dyDescent="0.25">
      <c r="H695"/>
      <c r="L695"/>
      <c r="M695" s="1"/>
      <c r="N695" s="1"/>
      <c r="O695" s="1"/>
      <c r="P695"/>
      <c r="Q695"/>
      <c r="R695"/>
      <c r="S695"/>
      <c r="T695"/>
      <c r="U695"/>
      <c r="V695"/>
      <c r="W695"/>
      <c r="X695"/>
      <c r="Y695"/>
      <c r="Z695"/>
      <c r="AA695"/>
      <c r="AB695"/>
      <c r="AC695"/>
      <c r="AD695"/>
      <c r="AE695"/>
      <c r="AF695"/>
      <c r="AG695"/>
      <c r="AH695"/>
      <c r="AI695"/>
      <c r="AJ695"/>
      <c r="AK695"/>
      <c r="AL695"/>
      <c r="AM695"/>
    </row>
    <row r="696" spans="8:39" x14ac:dyDescent="0.25">
      <c r="H696"/>
      <c r="L696"/>
      <c r="M696" s="1"/>
      <c r="N696" s="1"/>
      <c r="O696" s="1"/>
      <c r="P696"/>
      <c r="Q696"/>
      <c r="R696"/>
      <c r="S696"/>
      <c r="T696"/>
      <c r="U696"/>
      <c r="V696"/>
      <c r="W696"/>
      <c r="X696"/>
      <c r="Y696"/>
      <c r="Z696"/>
      <c r="AA696"/>
      <c r="AB696"/>
      <c r="AC696"/>
      <c r="AD696"/>
      <c r="AE696"/>
      <c r="AF696"/>
      <c r="AG696"/>
      <c r="AH696"/>
      <c r="AI696"/>
      <c r="AJ696"/>
      <c r="AK696"/>
      <c r="AL696"/>
      <c r="AM696"/>
    </row>
    <row r="697" spans="8:39" x14ac:dyDescent="0.25">
      <c r="H697"/>
      <c r="L697"/>
      <c r="M697" s="1"/>
      <c r="N697" s="1"/>
      <c r="O697" s="1"/>
      <c r="P697"/>
      <c r="Q697"/>
      <c r="R697"/>
      <c r="S697"/>
      <c r="T697"/>
      <c r="U697"/>
      <c r="V697"/>
      <c r="W697"/>
      <c r="X697"/>
      <c r="Y697"/>
      <c r="Z697"/>
      <c r="AA697"/>
      <c r="AB697"/>
      <c r="AC697"/>
      <c r="AD697"/>
      <c r="AE697"/>
      <c r="AF697"/>
      <c r="AG697"/>
      <c r="AH697"/>
      <c r="AI697"/>
      <c r="AJ697"/>
      <c r="AK697"/>
      <c r="AL697"/>
      <c r="AM697"/>
    </row>
    <row r="698" spans="8:39" x14ac:dyDescent="0.25">
      <c r="H698"/>
      <c r="L698"/>
      <c r="M698" s="1"/>
      <c r="N698" s="1"/>
      <c r="O698" s="1"/>
      <c r="P698"/>
      <c r="Q698"/>
      <c r="R698"/>
      <c r="S698"/>
      <c r="T698"/>
      <c r="U698"/>
      <c r="V698"/>
      <c r="W698"/>
      <c r="X698"/>
      <c r="Y698"/>
      <c r="Z698"/>
      <c r="AA698"/>
      <c r="AB698"/>
      <c r="AC698"/>
      <c r="AD698"/>
      <c r="AE698"/>
      <c r="AF698"/>
      <c r="AG698"/>
      <c r="AH698"/>
      <c r="AI698"/>
      <c r="AJ698"/>
      <c r="AK698"/>
      <c r="AL698"/>
      <c r="AM698"/>
    </row>
    <row r="699" spans="8:39" x14ac:dyDescent="0.25">
      <c r="H699"/>
      <c r="L699"/>
      <c r="M699" s="1"/>
      <c r="N699" s="1"/>
      <c r="O699" s="1"/>
      <c r="P699"/>
      <c r="Q699"/>
      <c r="R699"/>
      <c r="S699"/>
      <c r="T699"/>
      <c r="U699"/>
      <c r="V699"/>
      <c r="W699"/>
      <c r="X699"/>
      <c r="Y699"/>
      <c r="Z699"/>
      <c r="AA699"/>
      <c r="AB699"/>
      <c r="AC699"/>
      <c r="AD699"/>
      <c r="AE699"/>
      <c r="AF699"/>
      <c r="AG699"/>
      <c r="AH699"/>
      <c r="AI699"/>
      <c r="AJ699"/>
      <c r="AK699"/>
      <c r="AL699"/>
      <c r="AM699"/>
    </row>
    <row r="700" spans="8:39" x14ac:dyDescent="0.25">
      <c r="H700"/>
      <c r="L700"/>
      <c r="M700" s="1"/>
      <c r="N700" s="1"/>
      <c r="O700" s="1"/>
      <c r="P700"/>
      <c r="Q700"/>
      <c r="R700"/>
      <c r="S700"/>
      <c r="T700"/>
      <c r="U700"/>
      <c r="V700"/>
      <c r="W700"/>
      <c r="X700"/>
      <c r="Y700"/>
      <c r="Z700"/>
      <c r="AA700"/>
      <c r="AB700"/>
      <c r="AC700"/>
      <c r="AD700"/>
      <c r="AE700"/>
      <c r="AF700"/>
      <c r="AG700"/>
      <c r="AH700"/>
      <c r="AI700"/>
      <c r="AJ700"/>
      <c r="AK700"/>
      <c r="AL700"/>
      <c r="AM700"/>
    </row>
    <row r="701" spans="8:39" x14ac:dyDescent="0.25">
      <c r="H701"/>
      <c r="L701"/>
      <c r="M701" s="1"/>
      <c r="N701" s="1"/>
      <c r="O701" s="1"/>
      <c r="P701"/>
      <c r="Q701"/>
      <c r="R701"/>
      <c r="S701"/>
      <c r="T701"/>
      <c r="U701"/>
      <c r="V701"/>
      <c r="W701"/>
      <c r="X701"/>
      <c r="Y701"/>
      <c r="Z701"/>
      <c r="AA701"/>
      <c r="AB701"/>
      <c r="AC701"/>
      <c r="AD701"/>
      <c r="AE701"/>
      <c r="AF701"/>
      <c r="AG701"/>
      <c r="AH701"/>
      <c r="AI701"/>
      <c r="AJ701"/>
      <c r="AK701"/>
      <c r="AL701"/>
      <c r="AM701"/>
    </row>
    <row r="702" spans="8:39" x14ac:dyDescent="0.25">
      <c r="H702"/>
      <c r="L702"/>
      <c r="M702" s="1"/>
      <c r="N702" s="1"/>
      <c r="O702" s="1"/>
      <c r="P702"/>
      <c r="Q702"/>
      <c r="R702"/>
      <c r="S702"/>
      <c r="T702"/>
      <c r="U702"/>
      <c r="V702"/>
      <c r="W702"/>
      <c r="X702"/>
      <c r="Y702"/>
      <c r="Z702"/>
      <c r="AA702"/>
      <c r="AB702"/>
      <c r="AC702"/>
      <c r="AD702"/>
      <c r="AE702"/>
      <c r="AF702"/>
      <c r="AG702"/>
      <c r="AH702"/>
      <c r="AI702"/>
      <c r="AJ702"/>
      <c r="AK702"/>
      <c r="AL702"/>
      <c r="AM702"/>
    </row>
    <row r="703" spans="8:39" x14ac:dyDescent="0.25">
      <c r="H703"/>
      <c r="L703"/>
      <c r="M703" s="1"/>
      <c r="N703" s="1"/>
      <c r="O703" s="1"/>
      <c r="P703"/>
      <c r="Q703"/>
      <c r="R703"/>
      <c r="S703"/>
      <c r="T703"/>
      <c r="U703"/>
      <c r="V703"/>
      <c r="W703"/>
      <c r="X703"/>
      <c r="Y703"/>
      <c r="Z703"/>
      <c r="AA703"/>
      <c r="AB703"/>
      <c r="AC703"/>
      <c r="AD703"/>
      <c r="AE703"/>
      <c r="AF703"/>
      <c r="AG703"/>
      <c r="AH703"/>
      <c r="AI703"/>
      <c r="AJ703"/>
      <c r="AK703"/>
      <c r="AL703"/>
      <c r="AM703"/>
    </row>
    <row r="704" spans="8:39" x14ac:dyDescent="0.25">
      <c r="H704"/>
      <c r="L704"/>
      <c r="M704" s="1"/>
      <c r="N704" s="1"/>
      <c r="O704" s="1"/>
      <c r="P704"/>
      <c r="Q704"/>
      <c r="R704"/>
      <c r="S704"/>
      <c r="T704"/>
      <c r="U704"/>
      <c r="V704"/>
      <c r="W704"/>
      <c r="X704"/>
      <c r="Y704"/>
      <c r="Z704"/>
      <c r="AA704"/>
      <c r="AB704"/>
      <c r="AC704"/>
      <c r="AD704"/>
      <c r="AE704"/>
      <c r="AF704"/>
      <c r="AG704"/>
      <c r="AH704"/>
      <c r="AI704"/>
      <c r="AJ704"/>
      <c r="AK704"/>
      <c r="AL704"/>
      <c r="AM704"/>
    </row>
    <row r="705" spans="8:39" x14ac:dyDescent="0.25">
      <c r="H705"/>
      <c r="L705"/>
      <c r="M705" s="1"/>
      <c r="N705" s="1"/>
      <c r="O705" s="1"/>
      <c r="P705"/>
      <c r="Q705"/>
      <c r="R705"/>
      <c r="S705"/>
      <c r="T705"/>
      <c r="U705"/>
      <c r="V705"/>
      <c r="W705"/>
      <c r="X705"/>
      <c r="Y705"/>
      <c r="Z705"/>
      <c r="AA705"/>
      <c r="AB705"/>
      <c r="AC705"/>
      <c r="AD705"/>
      <c r="AE705"/>
      <c r="AF705"/>
      <c r="AG705"/>
      <c r="AH705"/>
      <c r="AI705"/>
      <c r="AJ705"/>
      <c r="AK705"/>
      <c r="AL705"/>
      <c r="AM705"/>
    </row>
    <row r="706" spans="8:39" x14ac:dyDescent="0.25">
      <c r="H706"/>
      <c r="L706"/>
      <c r="M706" s="1"/>
      <c r="N706" s="1"/>
      <c r="O706" s="1"/>
      <c r="P706"/>
      <c r="Q706"/>
      <c r="R706"/>
      <c r="S706"/>
      <c r="T706"/>
      <c r="U706"/>
      <c r="V706"/>
      <c r="W706"/>
      <c r="X706"/>
      <c r="Y706"/>
      <c r="Z706"/>
      <c r="AA706"/>
      <c r="AB706"/>
      <c r="AC706"/>
      <c r="AD706"/>
      <c r="AE706"/>
      <c r="AF706"/>
      <c r="AG706"/>
      <c r="AH706"/>
      <c r="AI706"/>
      <c r="AJ706"/>
      <c r="AK706"/>
      <c r="AL706"/>
      <c r="AM706"/>
    </row>
    <row r="707" spans="8:39" x14ac:dyDescent="0.25">
      <c r="H707"/>
      <c r="L707"/>
      <c r="M707" s="1"/>
      <c r="N707" s="1"/>
      <c r="O707" s="1"/>
      <c r="P707"/>
      <c r="Q707"/>
      <c r="R707"/>
      <c r="S707"/>
      <c r="T707"/>
      <c r="U707"/>
      <c r="V707"/>
      <c r="W707"/>
      <c r="X707"/>
      <c r="Y707"/>
      <c r="Z707"/>
      <c r="AA707"/>
      <c r="AB707"/>
      <c r="AC707"/>
      <c r="AD707"/>
      <c r="AE707"/>
      <c r="AF707"/>
      <c r="AG707"/>
      <c r="AH707"/>
      <c r="AI707"/>
      <c r="AJ707"/>
      <c r="AK707"/>
      <c r="AL707"/>
      <c r="AM707"/>
    </row>
    <row r="708" spans="8:39" x14ac:dyDescent="0.25">
      <c r="H708"/>
      <c r="L708"/>
      <c r="M708" s="1"/>
      <c r="N708" s="1"/>
      <c r="O708" s="1"/>
      <c r="P708"/>
      <c r="Q708"/>
      <c r="R708"/>
      <c r="S708"/>
      <c r="T708"/>
      <c r="U708"/>
      <c r="V708"/>
      <c r="W708"/>
      <c r="X708"/>
      <c r="Y708"/>
      <c r="Z708"/>
      <c r="AA708"/>
      <c r="AB708"/>
      <c r="AC708"/>
      <c r="AD708"/>
      <c r="AE708"/>
      <c r="AF708"/>
      <c r="AG708"/>
      <c r="AH708"/>
      <c r="AI708"/>
      <c r="AJ708"/>
      <c r="AK708"/>
      <c r="AL708"/>
      <c r="AM708"/>
    </row>
    <row r="709" spans="8:39" x14ac:dyDescent="0.25">
      <c r="H709"/>
      <c r="L709"/>
      <c r="M709" s="1"/>
      <c r="N709" s="1"/>
      <c r="O709" s="1"/>
      <c r="P709"/>
      <c r="Q709"/>
      <c r="R709"/>
      <c r="S709"/>
      <c r="T709"/>
      <c r="U709"/>
      <c r="V709"/>
      <c r="W709"/>
      <c r="X709"/>
      <c r="Y709"/>
      <c r="Z709"/>
      <c r="AA709"/>
      <c r="AB709"/>
      <c r="AC709"/>
      <c r="AD709"/>
      <c r="AE709"/>
      <c r="AF709"/>
      <c r="AG709"/>
      <c r="AH709"/>
      <c r="AI709"/>
      <c r="AJ709"/>
      <c r="AK709"/>
      <c r="AL709"/>
      <c r="AM709"/>
    </row>
    <row r="710" spans="8:39" x14ac:dyDescent="0.25">
      <c r="H710"/>
      <c r="L710"/>
      <c r="M710" s="1"/>
      <c r="N710" s="1"/>
      <c r="O710" s="1"/>
      <c r="P710"/>
      <c r="Q710"/>
      <c r="R710"/>
      <c r="S710"/>
      <c r="T710"/>
      <c r="U710"/>
      <c r="V710"/>
      <c r="W710"/>
      <c r="X710"/>
      <c r="Y710"/>
      <c r="Z710"/>
      <c r="AA710"/>
      <c r="AB710"/>
      <c r="AC710"/>
      <c r="AD710"/>
      <c r="AE710"/>
      <c r="AF710"/>
      <c r="AG710"/>
      <c r="AH710"/>
      <c r="AI710"/>
      <c r="AJ710"/>
      <c r="AK710"/>
      <c r="AL710"/>
      <c r="AM710"/>
    </row>
    <row r="711" spans="8:39" x14ac:dyDescent="0.25">
      <c r="H711"/>
      <c r="L711"/>
      <c r="M711" s="1"/>
      <c r="N711" s="1"/>
      <c r="O711" s="1"/>
      <c r="P711"/>
      <c r="Q711"/>
      <c r="R711"/>
      <c r="S711"/>
      <c r="T711"/>
      <c r="U711"/>
      <c r="V711"/>
      <c r="W711"/>
      <c r="X711"/>
      <c r="Y711"/>
      <c r="Z711"/>
      <c r="AA711"/>
      <c r="AB711"/>
      <c r="AC711"/>
      <c r="AD711"/>
      <c r="AE711"/>
      <c r="AF711"/>
      <c r="AG711"/>
      <c r="AH711"/>
      <c r="AI711"/>
      <c r="AJ711"/>
      <c r="AK711"/>
      <c r="AL711"/>
      <c r="AM711"/>
    </row>
    <row r="712" spans="8:39" x14ac:dyDescent="0.25">
      <c r="H712"/>
      <c r="L712"/>
      <c r="M712" s="1"/>
      <c r="N712" s="1"/>
      <c r="O712" s="1"/>
      <c r="P712"/>
      <c r="Q712"/>
      <c r="R712"/>
      <c r="S712"/>
      <c r="T712"/>
      <c r="U712"/>
      <c r="V712"/>
      <c r="W712"/>
      <c r="X712"/>
      <c r="Y712"/>
      <c r="Z712"/>
      <c r="AA712"/>
      <c r="AB712"/>
      <c r="AC712"/>
      <c r="AD712"/>
      <c r="AE712"/>
      <c r="AF712"/>
      <c r="AG712"/>
      <c r="AH712"/>
      <c r="AI712"/>
      <c r="AJ712"/>
      <c r="AK712"/>
      <c r="AL712"/>
      <c r="AM712"/>
    </row>
    <row r="713" spans="8:39" x14ac:dyDescent="0.25">
      <c r="H713"/>
      <c r="L713"/>
      <c r="M713" s="1"/>
      <c r="N713" s="1"/>
      <c r="O713" s="1"/>
      <c r="P713"/>
      <c r="Q713"/>
      <c r="R713"/>
      <c r="S713"/>
      <c r="T713"/>
      <c r="U713"/>
      <c r="V713"/>
      <c r="W713"/>
      <c r="X713"/>
      <c r="Y713"/>
      <c r="Z713"/>
      <c r="AA713"/>
      <c r="AB713"/>
      <c r="AC713"/>
      <c r="AD713"/>
      <c r="AE713"/>
      <c r="AF713"/>
      <c r="AG713"/>
      <c r="AH713"/>
      <c r="AI713"/>
      <c r="AJ713"/>
      <c r="AK713"/>
      <c r="AL713"/>
      <c r="AM713"/>
    </row>
    <row r="714" spans="8:39" x14ac:dyDescent="0.25">
      <c r="H714"/>
      <c r="L714"/>
      <c r="M714" s="1"/>
      <c r="N714" s="1"/>
      <c r="O714" s="1"/>
      <c r="P714"/>
      <c r="Q714"/>
      <c r="R714"/>
      <c r="S714"/>
      <c r="T714"/>
      <c r="U714"/>
      <c r="V714"/>
      <c r="W714"/>
      <c r="X714"/>
      <c r="Y714"/>
      <c r="Z714"/>
      <c r="AA714"/>
      <c r="AB714"/>
      <c r="AC714"/>
      <c r="AD714"/>
      <c r="AE714"/>
      <c r="AF714"/>
      <c r="AG714"/>
      <c r="AH714"/>
      <c r="AI714"/>
      <c r="AJ714"/>
      <c r="AK714"/>
      <c r="AL714"/>
      <c r="AM714"/>
    </row>
    <row r="715" spans="8:39" x14ac:dyDescent="0.25">
      <c r="H715"/>
      <c r="L715"/>
      <c r="M715" s="1"/>
      <c r="N715" s="1"/>
      <c r="O715" s="1"/>
      <c r="P715"/>
      <c r="Q715"/>
      <c r="R715"/>
      <c r="S715"/>
      <c r="T715"/>
      <c r="U715"/>
      <c r="V715"/>
      <c r="W715"/>
      <c r="X715"/>
      <c r="Y715"/>
      <c r="Z715"/>
      <c r="AA715"/>
      <c r="AB715"/>
      <c r="AC715"/>
      <c r="AD715"/>
      <c r="AE715"/>
      <c r="AF715"/>
      <c r="AG715"/>
      <c r="AH715"/>
      <c r="AI715"/>
      <c r="AJ715"/>
      <c r="AK715"/>
      <c r="AL715"/>
      <c r="AM715"/>
    </row>
    <row r="716" spans="8:39" x14ac:dyDescent="0.25">
      <c r="H716"/>
      <c r="L716"/>
      <c r="M716" s="1"/>
      <c r="N716" s="1"/>
      <c r="O716" s="1"/>
      <c r="P716"/>
      <c r="Q716"/>
      <c r="R716"/>
      <c r="S716"/>
      <c r="T716"/>
      <c r="U716"/>
      <c r="V716"/>
      <c r="W716"/>
      <c r="X716"/>
      <c r="Y716"/>
      <c r="Z716"/>
      <c r="AA716"/>
      <c r="AB716"/>
      <c r="AC716"/>
      <c r="AD716"/>
      <c r="AE716"/>
      <c r="AF716"/>
      <c r="AG716"/>
      <c r="AH716"/>
      <c r="AI716"/>
      <c r="AJ716"/>
      <c r="AK716"/>
      <c r="AL716"/>
      <c r="AM716"/>
    </row>
    <row r="717" spans="8:39" x14ac:dyDescent="0.25">
      <c r="H717"/>
      <c r="L717"/>
      <c r="M717" s="1"/>
      <c r="N717" s="1"/>
      <c r="O717" s="1"/>
      <c r="P717"/>
      <c r="Q717"/>
      <c r="R717"/>
      <c r="S717"/>
      <c r="T717"/>
      <c r="U717"/>
      <c r="V717"/>
      <c r="W717"/>
      <c r="X717"/>
      <c r="Y717"/>
      <c r="Z717"/>
      <c r="AA717"/>
      <c r="AB717"/>
      <c r="AC717"/>
      <c r="AD717"/>
      <c r="AE717"/>
      <c r="AF717"/>
      <c r="AG717"/>
      <c r="AH717"/>
      <c r="AI717"/>
      <c r="AJ717"/>
      <c r="AK717"/>
      <c r="AL717"/>
      <c r="AM717"/>
    </row>
    <row r="718" spans="8:39" x14ac:dyDescent="0.25">
      <c r="H718"/>
      <c r="L718"/>
      <c r="M718" s="1"/>
      <c r="N718" s="1"/>
      <c r="O718" s="1"/>
      <c r="P718"/>
      <c r="Q718"/>
      <c r="R718"/>
      <c r="S718"/>
      <c r="T718"/>
      <c r="U718"/>
      <c r="V718"/>
      <c r="W718"/>
      <c r="X718"/>
      <c r="Y718"/>
      <c r="Z718"/>
      <c r="AA718"/>
      <c r="AB718"/>
      <c r="AC718"/>
      <c r="AD718"/>
      <c r="AE718"/>
      <c r="AF718"/>
      <c r="AG718"/>
      <c r="AH718"/>
      <c r="AI718"/>
      <c r="AJ718"/>
      <c r="AK718"/>
      <c r="AL718"/>
      <c r="AM718"/>
    </row>
    <row r="719" spans="8:39" x14ac:dyDescent="0.25">
      <c r="H719"/>
      <c r="L719"/>
      <c r="M719" s="1"/>
      <c r="N719" s="1"/>
      <c r="O719" s="1"/>
      <c r="P719"/>
      <c r="Q719"/>
      <c r="R719"/>
      <c r="S719"/>
      <c r="T719"/>
      <c r="U719"/>
      <c r="V719"/>
      <c r="W719"/>
      <c r="X719"/>
      <c r="Y719"/>
      <c r="Z719"/>
      <c r="AA719"/>
      <c r="AB719"/>
      <c r="AC719"/>
      <c r="AD719"/>
      <c r="AE719"/>
      <c r="AF719"/>
      <c r="AG719"/>
      <c r="AH719"/>
      <c r="AI719"/>
      <c r="AJ719"/>
      <c r="AK719"/>
      <c r="AL719"/>
      <c r="AM719"/>
    </row>
    <row r="720" spans="8:39" x14ac:dyDescent="0.25">
      <c r="H720"/>
      <c r="L720"/>
      <c r="M720" s="1"/>
      <c r="N720" s="1"/>
      <c r="O720" s="1"/>
      <c r="P720"/>
      <c r="Q720"/>
      <c r="R720"/>
      <c r="S720"/>
      <c r="T720"/>
      <c r="U720"/>
      <c r="V720"/>
      <c r="W720"/>
      <c r="X720"/>
      <c r="Y720"/>
      <c r="Z720"/>
      <c r="AA720"/>
      <c r="AB720"/>
      <c r="AC720"/>
      <c r="AD720"/>
      <c r="AE720"/>
      <c r="AF720"/>
      <c r="AG720"/>
      <c r="AH720"/>
      <c r="AI720"/>
      <c r="AJ720"/>
      <c r="AK720"/>
      <c r="AL720"/>
      <c r="AM720"/>
    </row>
    <row r="721" spans="8:39" x14ac:dyDescent="0.25">
      <c r="H721"/>
      <c r="L721"/>
      <c r="M721" s="1"/>
      <c r="N721" s="1"/>
      <c r="O721" s="1"/>
      <c r="P721"/>
      <c r="Q721"/>
      <c r="R721"/>
      <c r="S721"/>
      <c r="T721"/>
      <c r="U721"/>
      <c r="V721"/>
      <c r="W721"/>
      <c r="X721"/>
      <c r="Y721"/>
      <c r="Z721"/>
      <c r="AA721"/>
      <c r="AB721"/>
      <c r="AC721"/>
      <c r="AD721"/>
      <c r="AE721"/>
      <c r="AF721"/>
      <c r="AG721"/>
      <c r="AH721"/>
      <c r="AI721"/>
      <c r="AJ721"/>
      <c r="AK721"/>
      <c r="AL721"/>
      <c r="AM721"/>
    </row>
    <row r="722" spans="8:39" x14ac:dyDescent="0.25">
      <c r="H722"/>
      <c r="L722"/>
      <c r="M722" s="1"/>
      <c r="N722" s="1"/>
      <c r="O722" s="1"/>
      <c r="P722"/>
      <c r="Q722"/>
      <c r="R722"/>
      <c r="S722"/>
      <c r="T722"/>
      <c r="U722"/>
      <c r="V722"/>
      <c r="W722"/>
      <c r="X722"/>
      <c r="Y722"/>
      <c r="Z722"/>
      <c r="AA722"/>
      <c r="AB722"/>
      <c r="AC722"/>
      <c r="AD722"/>
      <c r="AE722"/>
      <c r="AF722"/>
      <c r="AG722"/>
      <c r="AH722"/>
      <c r="AI722"/>
      <c r="AJ722"/>
      <c r="AK722"/>
      <c r="AL722"/>
      <c r="AM722"/>
    </row>
    <row r="723" spans="8:39" x14ac:dyDescent="0.25">
      <c r="H723"/>
      <c r="L723"/>
      <c r="M723" s="1"/>
      <c r="N723" s="1"/>
      <c r="O723" s="1"/>
      <c r="P723"/>
      <c r="Q723"/>
      <c r="R723"/>
      <c r="S723"/>
      <c r="T723"/>
      <c r="U723"/>
      <c r="V723"/>
      <c r="W723"/>
      <c r="X723"/>
      <c r="Y723"/>
      <c r="Z723"/>
      <c r="AA723"/>
      <c r="AB723"/>
      <c r="AC723"/>
      <c r="AD723"/>
      <c r="AE723"/>
      <c r="AF723"/>
      <c r="AG723"/>
      <c r="AH723"/>
      <c r="AI723"/>
      <c r="AJ723"/>
      <c r="AK723"/>
      <c r="AL723"/>
      <c r="AM723"/>
    </row>
    <row r="724" spans="8:39" x14ac:dyDescent="0.25">
      <c r="H724"/>
      <c r="L724"/>
      <c r="M724" s="1"/>
      <c r="N724" s="1"/>
      <c r="O724" s="1"/>
      <c r="P724"/>
      <c r="Q724"/>
      <c r="R724"/>
      <c r="S724"/>
      <c r="T724"/>
      <c r="U724"/>
      <c r="V724"/>
      <c r="W724"/>
      <c r="X724"/>
      <c r="Y724"/>
      <c r="Z724"/>
      <c r="AA724"/>
      <c r="AB724"/>
      <c r="AC724"/>
      <c r="AD724"/>
      <c r="AE724"/>
      <c r="AF724"/>
      <c r="AG724"/>
      <c r="AH724"/>
      <c r="AI724"/>
      <c r="AJ724"/>
      <c r="AK724"/>
      <c r="AL724"/>
      <c r="AM724"/>
    </row>
    <row r="725" spans="8:39" x14ac:dyDescent="0.25">
      <c r="H725"/>
      <c r="L725"/>
      <c r="M725" s="1"/>
      <c r="N725" s="1"/>
      <c r="O725" s="1"/>
      <c r="P725"/>
      <c r="Q725"/>
      <c r="R725"/>
      <c r="S725"/>
      <c r="T725"/>
      <c r="U725"/>
      <c r="V725"/>
      <c r="W725"/>
      <c r="X725"/>
      <c r="Y725"/>
      <c r="Z725"/>
      <c r="AA725"/>
      <c r="AB725"/>
      <c r="AC725"/>
      <c r="AD725"/>
      <c r="AE725"/>
      <c r="AF725"/>
      <c r="AG725"/>
      <c r="AH725"/>
      <c r="AI725"/>
      <c r="AJ725"/>
      <c r="AK725"/>
      <c r="AL725"/>
      <c r="AM725"/>
    </row>
    <row r="726" spans="8:39" x14ac:dyDescent="0.25">
      <c r="H726"/>
      <c r="L726"/>
      <c r="M726" s="1"/>
      <c r="N726" s="1"/>
      <c r="O726" s="1"/>
      <c r="P726"/>
      <c r="Q726"/>
      <c r="R726"/>
      <c r="S726"/>
      <c r="T726"/>
      <c r="U726"/>
      <c r="V726"/>
      <c r="W726"/>
      <c r="X726"/>
      <c r="Y726"/>
      <c r="Z726"/>
      <c r="AA726"/>
      <c r="AB726"/>
      <c r="AC726"/>
      <c r="AD726"/>
      <c r="AE726"/>
      <c r="AF726"/>
      <c r="AG726"/>
      <c r="AH726"/>
      <c r="AI726"/>
      <c r="AJ726"/>
      <c r="AK726"/>
      <c r="AL726"/>
      <c r="AM726"/>
    </row>
    <row r="727" spans="8:39" x14ac:dyDescent="0.25">
      <c r="H727"/>
      <c r="L727"/>
      <c r="M727" s="1"/>
      <c r="N727" s="1"/>
      <c r="O727" s="1"/>
      <c r="P727"/>
      <c r="Q727"/>
      <c r="R727"/>
      <c r="S727"/>
      <c r="T727"/>
      <c r="U727"/>
      <c r="V727"/>
      <c r="W727"/>
      <c r="X727"/>
      <c r="Y727"/>
      <c r="Z727"/>
      <c r="AA727"/>
      <c r="AB727"/>
      <c r="AC727"/>
      <c r="AD727"/>
      <c r="AE727"/>
      <c r="AF727"/>
      <c r="AG727"/>
      <c r="AH727"/>
      <c r="AI727"/>
      <c r="AJ727"/>
      <c r="AK727"/>
      <c r="AL727"/>
      <c r="AM727"/>
    </row>
    <row r="728" spans="8:39" x14ac:dyDescent="0.25">
      <c r="H728"/>
      <c r="L728"/>
      <c r="M728" s="1"/>
      <c r="N728" s="1"/>
      <c r="O728" s="1"/>
      <c r="P728"/>
      <c r="Q728"/>
      <c r="R728"/>
      <c r="S728"/>
      <c r="T728"/>
      <c r="U728"/>
      <c r="V728"/>
      <c r="W728"/>
      <c r="X728"/>
      <c r="Y728"/>
      <c r="Z728"/>
      <c r="AA728"/>
      <c r="AB728"/>
      <c r="AC728"/>
      <c r="AD728"/>
      <c r="AE728"/>
      <c r="AF728"/>
      <c r="AG728"/>
      <c r="AH728"/>
      <c r="AI728"/>
      <c r="AJ728"/>
      <c r="AK728"/>
      <c r="AL728"/>
      <c r="AM728"/>
    </row>
    <row r="729" spans="8:39" x14ac:dyDescent="0.25">
      <c r="H729"/>
      <c r="L729"/>
      <c r="M729" s="1"/>
      <c r="N729" s="1"/>
      <c r="O729" s="1"/>
      <c r="P729"/>
      <c r="Q729"/>
      <c r="R729"/>
      <c r="S729"/>
      <c r="T729"/>
      <c r="U729"/>
      <c r="V729"/>
      <c r="W729"/>
      <c r="X729"/>
      <c r="Y729"/>
      <c r="Z729"/>
      <c r="AA729"/>
      <c r="AB729"/>
      <c r="AC729"/>
      <c r="AD729"/>
      <c r="AE729"/>
      <c r="AF729"/>
      <c r="AG729"/>
      <c r="AH729"/>
      <c r="AI729"/>
      <c r="AJ729"/>
      <c r="AK729"/>
      <c r="AL729"/>
      <c r="AM729"/>
    </row>
    <row r="730" spans="8:39" x14ac:dyDescent="0.25">
      <c r="H730"/>
      <c r="L730"/>
      <c r="M730" s="1"/>
      <c r="N730" s="1"/>
      <c r="O730" s="1"/>
      <c r="P730"/>
      <c r="Q730"/>
      <c r="R730"/>
      <c r="S730"/>
      <c r="T730"/>
      <c r="U730"/>
      <c r="V730"/>
      <c r="W730"/>
      <c r="X730"/>
      <c r="Y730"/>
      <c r="Z730"/>
      <c r="AA730"/>
      <c r="AB730"/>
      <c r="AC730"/>
      <c r="AD730"/>
      <c r="AE730"/>
      <c r="AF730"/>
      <c r="AG730"/>
      <c r="AH730"/>
      <c r="AI730"/>
      <c r="AJ730"/>
      <c r="AK730"/>
      <c r="AL730"/>
      <c r="AM730"/>
    </row>
    <row r="731" spans="8:39" x14ac:dyDescent="0.25">
      <c r="H731"/>
      <c r="L731"/>
      <c r="M731" s="1"/>
      <c r="N731" s="1"/>
      <c r="O731" s="1"/>
      <c r="P731"/>
      <c r="Q731"/>
      <c r="R731"/>
      <c r="S731"/>
      <c r="T731"/>
      <c r="U731"/>
      <c r="V731"/>
      <c r="W731"/>
      <c r="X731"/>
      <c r="Y731"/>
      <c r="Z731"/>
      <c r="AA731"/>
      <c r="AB731"/>
      <c r="AC731"/>
      <c r="AD731"/>
      <c r="AE731"/>
      <c r="AF731"/>
      <c r="AG731"/>
      <c r="AH731"/>
      <c r="AI731"/>
      <c r="AJ731"/>
      <c r="AK731"/>
      <c r="AL731"/>
      <c r="AM731"/>
    </row>
    <row r="732" spans="8:39" x14ac:dyDescent="0.25">
      <c r="H732"/>
      <c r="L732"/>
      <c r="M732" s="1"/>
      <c r="N732" s="1"/>
      <c r="O732" s="1"/>
      <c r="P732"/>
      <c r="Q732"/>
      <c r="R732"/>
      <c r="S732"/>
      <c r="T732"/>
      <c r="U732"/>
      <c r="V732"/>
      <c r="W732"/>
      <c r="X732"/>
      <c r="Y732"/>
      <c r="Z732"/>
      <c r="AA732"/>
      <c r="AB732"/>
      <c r="AC732"/>
      <c r="AD732"/>
      <c r="AE732"/>
      <c r="AF732"/>
      <c r="AG732"/>
      <c r="AH732"/>
      <c r="AI732"/>
      <c r="AJ732"/>
      <c r="AK732"/>
      <c r="AL732"/>
      <c r="AM732"/>
    </row>
    <row r="733" spans="8:39" x14ac:dyDescent="0.25">
      <c r="H733"/>
      <c r="L733"/>
      <c r="M733" s="1"/>
      <c r="N733" s="1"/>
      <c r="O733" s="1"/>
      <c r="P733"/>
      <c r="Q733"/>
      <c r="R733"/>
      <c r="S733"/>
      <c r="T733"/>
      <c r="U733"/>
      <c r="V733"/>
      <c r="W733"/>
      <c r="X733"/>
      <c r="Y733"/>
      <c r="Z733"/>
      <c r="AA733"/>
      <c r="AB733"/>
      <c r="AC733"/>
      <c r="AD733"/>
      <c r="AE733"/>
      <c r="AF733"/>
      <c r="AG733"/>
      <c r="AH733"/>
      <c r="AI733"/>
      <c r="AJ733"/>
      <c r="AK733"/>
      <c r="AL733"/>
      <c r="AM733"/>
    </row>
    <row r="734" spans="8:39" x14ac:dyDescent="0.25">
      <c r="H734"/>
      <c r="L734"/>
      <c r="M734" s="1"/>
      <c r="N734" s="1"/>
      <c r="O734" s="1"/>
      <c r="P734"/>
      <c r="Q734"/>
      <c r="R734"/>
      <c r="S734"/>
      <c r="T734"/>
      <c r="U734"/>
      <c r="V734"/>
      <c r="W734"/>
      <c r="X734"/>
      <c r="Y734"/>
      <c r="Z734"/>
      <c r="AA734"/>
      <c r="AB734"/>
      <c r="AC734"/>
      <c r="AD734"/>
      <c r="AE734"/>
      <c r="AF734"/>
      <c r="AG734"/>
      <c r="AH734"/>
      <c r="AI734"/>
      <c r="AJ734"/>
      <c r="AK734"/>
      <c r="AL734"/>
      <c r="AM734"/>
    </row>
    <row r="735" spans="8:39" x14ac:dyDescent="0.25">
      <c r="H735"/>
      <c r="L735"/>
      <c r="M735" s="1"/>
      <c r="N735" s="1"/>
      <c r="O735" s="1"/>
      <c r="P735"/>
      <c r="Q735"/>
      <c r="R735"/>
      <c r="S735"/>
      <c r="T735"/>
      <c r="U735"/>
      <c r="V735"/>
      <c r="W735"/>
      <c r="X735"/>
      <c r="Y735"/>
      <c r="Z735"/>
      <c r="AA735"/>
      <c r="AB735"/>
      <c r="AC735"/>
      <c r="AD735"/>
      <c r="AE735"/>
      <c r="AF735"/>
      <c r="AG735"/>
      <c r="AH735"/>
      <c r="AI735"/>
      <c r="AJ735"/>
      <c r="AK735"/>
      <c r="AL735"/>
      <c r="AM735"/>
    </row>
    <row r="736" spans="8:39" x14ac:dyDescent="0.25">
      <c r="H736"/>
      <c r="L736"/>
      <c r="M736" s="1"/>
      <c r="N736" s="1"/>
      <c r="O736" s="1"/>
      <c r="P736"/>
      <c r="Q736"/>
      <c r="R736"/>
      <c r="S736"/>
      <c r="T736"/>
      <c r="U736"/>
      <c r="V736"/>
      <c r="W736"/>
      <c r="X736"/>
      <c r="Y736"/>
      <c r="Z736"/>
      <c r="AA736"/>
      <c r="AB736"/>
      <c r="AC736"/>
      <c r="AD736"/>
      <c r="AE736"/>
      <c r="AF736"/>
      <c r="AG736"/>
      <c r="AH736"/>
      <c r="AI736"/>
      <c r="AJ736"/>
      <c r="AK736"/>
      <c r="AL736"/>
      <c r="AM736"/>
    </row>
    <row r="737" spans="8:39" x14ac:dyDescent="0.25">
      <c r="H737"/>
      <c r="L737"/>
      <c r="M737" s="1"/>
      <c r="N737" s="1"/>
      <c r="O737" s="1"/>
      <c r="P737"/>
      <c r="Q737"/>
      <c r="R737"/>
      <c r="S737"/>
      <c r="T737"/>
      <c r="U737"/>
      <c r="V737"/>
      <c r="W737"/>
      <c r="X737"/>
      <c r="Y737"/>
      <c r="Z737"/>
      <c r="AA737"/>
      <c r="AB737"/>
      <c r="AC737"/>
      <c r="AD737"/>
      <c r="AE737"/>
      <c r="AF737"/>
      <c r="AG737"/>
      <c r="AH737"/>
      <c r="AI737"/>
      <c r="AJ737"/>
      <c r="AK737"/>
      <c r="AL737"/>
      <c r="AM737"/>
    </row>
    <row r="738" spans="8:39" x14ac:dyDescent="0.25">
      <c r="H738"/>
      <c r="L738"/>
      <c r="M738" s="1"/>
      <c r="N738" s="1"/>
      <c r="O738" s="1"/>
      <c r="P738"/>
      <c r="Q738"/>
      <c r="R738"/>
      <c r="S738"/>
      <c r="T738"/>
      <c r="U738"/>
      <c r="V738"/>
      <c r="W738"/>
      <c r="X738"/>
      <c r="Y738"/>
      <c r="Z738"/>
      <c r="AA738"/>
      <c r="AB738"/>
      <c r="AC738"/>
      <c r="AD738"/>
      <c r="AE738"/>
      <c r="AF738"/>
      <c r="AG738"/>
      <c r="AH738"/>
      <c r="AI738"/>
      <c r="AJ738"/>
      <c r="AK738"/>
      <c r="AL738"/>
      <c r="AM738"/>
    </row>
    <row r="739" spans="8:39" x14ac:dyDescent="0.25">
      <c r="H739"/>
      <c r="L739"/>
      <c r="M739" s="1"/>
      <c r="N739" s="1"/>
      <c r="O739" s="1"/>
      <c r="P739"/>
      <c r="Q739"/>
      <c r="R739"/>
      <c r="S739"/>
      <c r="T739"/>
      <c r="U739"/>
      <c r="V739"/>
      <c r="W739"/>
      <c r="X739"/>
      <c r="Y739"/>
      <c r="Z739"/>
      <c r="AA739"/>
      <c r="AB739"/>
      <c r="AC739"/>
      <c r="AD739"/>
      <c r="AE739"/>
      <c r="AF739"/>
      <c r="AG739"/>
      <c r="AH739"/>
      <c r="AI739"/>
      <c r="AJ739"/>
      <c r="AK739"/>
      <c r="AL739"/>
      <c r="AM739"/>
    </row>
    <row r="740" spans="8:39" x14ac:dyDescent="0.25">
      <c r="H740"/>
      <c r="L740"/>
      <c r="M740" s="1"/>
      <c r="N740" s="1"/>
      <c r="O740" s="1"/>
      <c r="P740"/>
      <c r="Q740"/>
      <c r="R740"/>
      <c r="S740"/>
      <c r="T740"/>
      <c r="U740"/>
      <c r="V740"/>
      <c r="W740"/>
      <c r="X740"/>
      <c r="Y740"/>
      <c r="Z740"/>
      <c r="AA740"/>
      <c r="AB740"/>
      <c r="AC740"/>
      <c r="AD740"/>
      <c r="AE740"/>
      <c r="AF740"/>
      <c r="AG740"/>
      <c r="AH740"/>
      <c r="AI740"/>
      <c r="AJ740"/>
      <c r="AK740"/>
      <c r="AL740"/>
      <c r="AM740"/>
    </row>
    <row r="741" spans="8:39" x14ac:dyDescent="0.25">
      <c r="H741"/>
      <c r="L741"/>
      <c r="M741" s="1"/>
      <c r="N741" s="1"/>
      <c r="O741" s="1"/>
      <c r="P741"/>
      <c r="Q741"/>
      <c r="R741"/>
      <c r="S741"/>
      <c r="T741"/>
      <c r="U741"/>
      <c r="V741"/>
      <c r="W741"/>
      <c r="X741"/>
      <c r="Y741"/>
      <c r="Z741"/>
      <c r="AA741"/>
      <c r="AB741"/>
      <c r="AC741"/>
      <c r="AD741"/>
      <c r="AE741"/>
      <c r="AF741"/>
      <c r="AG741"/>
      <c r="AH741"/>
      <c r="AI741"/>
      <c r="AJ741"/>
      <c r="AK741"/>
      <c r="AL741"/>
      <c r="AM741"/>
    </row>
    <row r="742" spans="8:39" x14ac:dyDescent="0.25">
      <c r="H742"/>
      <c r="L742"/>
      <c r="M742" s="1"/>
      <c r="N742" s="1"/>
      <c r="O742" s="1"/>
      <c r="P742"/>
      <c r="Q742"/>
      <c r="R742"/>
      <c r="S742"/>
      <c r="T742"/>
      <c r="U742"/>
      <c r="V742"/>
      <c r="W742"/>
      <c r="X742"/>
      <c r="Y742"/>
      <c r="Z742"/>
      <c r="AA742"/>
      <c r="AB742"/>
      <c r="AC742"/>
      <c r="AD742"/>
      <c r="AE742"/>
      <c r="AF742"/>
      <c r="AG742"/>
      <c r="AH742"/>
      <c r="AI742"/>
      <c r="AJ742"/>
      <c r="AK742"/>
      <c r="AL742"/>
      <c r="AM742"/>
    </row>
    <row r="743" spans="8:39" x14ac:dyDescent="0.25">
      <c r="H743"/>
      <c r="L743"/>
      <c r="M743" s="1"/>
      <c r="N743" s="1"/>
      <c r="O743" s="1"/>
      <c r="P743"/>
      <c r="Q743"/>
      <c r="R743"/>
      <c r="S743"/>
      <c r="T743"/>
      <c r="U743"/>
      <c r="V743"/>
      <c r="W743"/>
      <c r="X743"/>
      <c r="Y743"/>
      <c r="Z743"/>
      <c r="AA743"/>
      <c r="AB743"/>
      <c r="AC743"/>
      <c r="AD743"/>
      <c r="AE743"/>
      <c r="AF743"/>
      <c r="AG743"/>
      <c r="AH743"/>
      <c r="AI743"/>
      <c r="AJ743"/>
      <c r="AK743"/>
      <c r="AL743"/>
      <c r="AM743"/>
    </row>
    <row r="744" spans="8:39" x14ac:dyDescent="0.25">
      <c r="H744"/>
      <c r="L744"/>
      <c r="M744" s="1"/>
      <c r="N744" s="1"/>
      <c r="O744" s="1"/>
      <c r="P744"/>
      <c r="Q744"/>
      <c r="R744"/>
      <c r="S744"/>
      <c r="T744"/>
      <c r="U744"/>
      <c r="V744"/>
      <c r="W744"/>
      <c r="X744"/>
      <c r="Y744"/>
      <c r="Z744"/>
      <c r="AA744"/>
      <c r="AB744"/>
      <c r="AC744"/>
      <c r="AD744"/>
      <c r="AE744"/>
      <c r="AF744"/>
      <c r="AG744"/>
      <c r="AH744"/>
      <c r="AI744"/>
      <c r="AJ744"/>
      <c r="AK744"/>
      <c r="AL744"/>
      <c r="AM744"/>
    </row>
    <row r="745" spans="8:39" x14ac:dyDescent="0.25">
      <c r="H745"/>
      <c r="L745"/>
      <c r="M745" s="1"/>
      <c r="N745" s="1"/>
      <c r="O745" s="1"/>
      <c r="P745"/>
      <c r="Q745"/>
      <c r="R745"/>
      <c r="S745"/>
      <c r="T745"/>
      <c r="U745"/>
      <c r="V745"/>
      <c r="W745"/>
      <c r="X745"/>
      <c r="Y745"/>
      <c r="Z745"/>
      <c r="AA745"/>
      <c r="AB745"/>
      <c r="AC745"/>
      <c r="AD745"/>
      <c r="AE745"/>
      <c r="AF745"/>
      <c r="AG745"/>
      <c r="AH745"/>
      <c r="AI745"/>
      <c r="AJ745"/>
      <c r="AK745"/>
      <c r="AL745"/>
      <c r="AM745"/>
    </row>
    <row r="746" spans="8:39" x14ac:dyDescent="0.25">
      <c r="H746"/>
      <c r="L746"/>
      <c r="M746" s="1"/>
      <c r="N746" s="1"/>
      <c r="O746" s="1"/>
      <c r="P746"/>
      <c r="Q746"/>
      <c r="R746"/>
      <c r="S746"/>
      <c r="T746"/>
      <c r="U746"/>
      <c r="V746"/>
      <c r="W746"/>
      <c r="X746"/>
      <c r="Y746"/>
      <c r="Z746"/>
      <c r="AA746"/>
      <c r="AB746"/>
      <c r="AC746"/>
      <c r="AD746"/>
      <c r="AE746"/>
      <c r="AF746"/>
      <c r="AG746"/>
      <c r="AH746"/>
      <c r="AI746"/>
      <c r="AJ746"/>
      <c r="AK746"/>
      <c r="AL746"/>
      <c r="AM746"/>
    </row>
    <row r="747" spans="8:39" x14ac:dyDescent="0.25">
      <c r="H747"/>
      <c r="L747"/>
      <c r="M747" s="1"/>
      <c r="N747" s="1"/>
      <c r="O747" s="1"/>
      <c r="P747"/>
      <c r="Q747"/>
      <c r="R747"/>
      <c r="S747"/>
      <c r="T747"/>
      <c r="U747"/>
      <c r="V747"/>
      <c r="W747"/>
      <c r="X747"/>
      <c r="Y747"/>
      <c r="Z747"/>
      <c r="AA747"/>
      <c r="AB747"/>
      <c r="AC747"/>
      <c r="AD747"/>
      <c r="AE747"/>
      <c r="AF747"/>
      <c r="AG747"/>
      <c r="AH747"/>
      <c r="AI747"/>
      <c r="AJ747"/>
      <c r="AK747"/>
      <c r="AL747"/>
      <c r="AM747"/>
    </row>
    <row r="748" spans="8:39" x14ac:dyDescent="0.25">
      <c r="H748"/>
      <c r="L748"/>
      <c r="M748" s="1"/>
      <c r="N748" s="1"/>
      <c r="O748" s="1"/>
      <c r="P748"/>
      <c r="Q748"/>
      <c r="R748"/>
      <c r="S748"/>
      <c r="T748"/>
      <c r="U748"/>
      <c r="V748"/>
      <c r="W748"/>
      <c r="X748"/>
      <c r="Y748"/>
      <c r="Z748"/>
      <c r="AA748"/>
      <c r="AB748"/>
      <c r="AC748"/>
      <c r="AD748"/>
      <c r="AE748"/>
      <c r="AF748"/>
      <c r="AG748"/>
      <c r="AH748"/>
      <c r="AI748"/>
      <c r="AJ748"/>
      <c r="AK748"/>
      <c r="AL748"/>
      <c r="AM748"/>
    </row>
    <row r="749" spans="8:39" x14ac:dyDescent="0.25">
      <c r="H749"/>
      <c r="L749"/>
      <c r="M749" s="1"/>
      <c r="N749" s="1"/>
      <c r="O749" s="1"/>
      <c r="P749"/>
      <c r="Q749"/>
      <c r="R749"/>
      <c r="S749"/>
      <c r="T749"/>
      <c r="U749"/>
      <c r="V749"/>
      <c r="W749"/>
      <c r="X749"/>
      <c r="Y749"/>
      <c r="Z749"/>
      <c r="AA749"/>
      <c r="AB749"/>
      <c r="AC749"/>
      <c r="AD749"/>
      <c r="AE749"/>
      <c r="AF749"/>
      <c r="AG749"/>
      <c r="AH749"/>
      <c r="AI749"/>
      <c r="AJ749"/>
      <c r="AK749"/>
      <c r="AL749"/>
      <c r="AM749"/>
    </row>
    <row r="750" spans="8:39" x14ac:dyDescent="0.25">
      <c r="H750"/>
      <c r="L750"/>
      <c r="M750" s="1"/>
      <c r="N750" s="1"/>
      <c r="O750" s="1"/>
      <c r="P750"/>
      <c r="Q750"/>
      <c r="R750"/>
      <c r="S750"/>
      <c r="T750"/>
      <c r="U750"/>
      <c r="V750"/>
      <c r="W750"/>
      <c r="X750"/>
      <c r="Y750"/>
      <c r="Z750"/>
      <c r="AA750"/>
      <c r="AB750"/>
      <c r="AC750"/>
      <c r="AD750"/>
      <c r="AE750"/>
      <c r="AF750"/>
      <c r="AG750"/>
      <c r="AH750"/>
      <c r="AI750"/>
      <c r="AJ750"/>
      <c r="AK750"/>
      <c r="AL750"/>
      <c r="AM750"/>
    </row>
    <row r="751" spans="8:39" x14ac:dyDescent="0.25">
      <c r="H751"/>
      <c r="L751"/>
      <c r="M751" s="1"/>
      <c r="N751" s="1"/>
      <c r="O751" s="1"/>
      <c r="P751"/>
      <c r="Q751"/>
      <c r="R751"/>
      <c r="S751"/>
      <c r="T751"/>
      <c r="U751"/>
      <c r="V751"/>
      <c r="W751"/>
      <c r="X751"/>
      <c r="Y751"/>
      <c r="Z751"/>
      <c r="AA751"/>
      <c r="AB751"/>
      <c r="AC751"/>
      <c r="AD751"/>
      <c r="AE751"/>
      <c r="AF751"/>
      <c r="AG751"/>
      <c r="AH751"/>
      <c r="AI751"/>
      <c r="AJ751"/>
      <c r="AK751"/>
      <c r="AL751"/>
      <c r="AM751"/>
    </row>
    <row r="752" spans="8:39" x14ac:dyDescent="0.25">
      <c r="H752"/>
      <c r="L752"/>
      <c r="M752" s="1"/>
      <c r="N752" s="1"/>
      <c r="O752" s="1"/>
      <c r="P752"/>
      <c r="Q752"/>
      <c r="R752"/>
      <c r="S752"/>
      <c r="T752"/>
      <c r="U752"/>
      <c r="V752"/>
      <c r="W752"/>
      <c r="X752"/>
      <c r="Y752"/>
      <c r="Z752"/>
      <c r="AA752"/>
      <c r="AB752"/>
      <c r="AC752"/>
      <c r="AD752"/>
      <c r="AE752"/>
      <c r="AF752"/>
      <c r="AG752"/>
      <c r="AH752"/>
      <c r="AI752"/>
      <c r="AJ752"/>
      <c r="AK752"/>
      <c r="AL752"/>
      <c r="AM752"/>
    </row>
    <row r="753" spans="8:39" x14ac:dyDescent="0.25">
      <c r="H753"/>
      <c r="L753"/>
      <c r="M753" s="1"/>
      <c r="N753" s="1"/>
      <c r="O753" s="1"/>
      <c r="P753"/>
      <c r="Q753"/>
      <c r="R753"/>
      <c r="S753"/>
      <c r="T753"/>
      <c r="U753"/>
      <c r="V753"/>
      <c r="W753"/>
      <c r="X753"/>
      <c r="Y753"/>
      <c r="Z753"/>
      <c r="AA753"/>
      <c r="AB753"/>
      <c r="AC753"/>
      <c r="AD753"/>
      <c r="AE753"/>
      <c r="AF753"/>
      <c r="AG753"/>
      <c r="AH753"/>
      <c r="AI753"/>
      <c r="AJ753"/>
      <c r="AK753"/>
      <c r="AL753"/>
      <c r="AM753"/>
    </row>
    <row r="754" spans="8:39" x14ac:dyDescent="0.25">
      <c r="H754"/>
      <c r="L754"/>
      <c r="M754" s="1"/>
      <c r="N754" s="1"/>
      <c r="O754" s="1"/>
      <c r="P754"/>
      <c r="Q754"/>
      <c r="R754"/>
      <c r="S754"/>
      <c r="T754"/>
      <c r="U754"/>
      <c r="V754"/>
      <c r="W754"/>
      <c r="X754"/>
      <c r="Y754"/>
      <c r="Z754"/>
      <c r="AA754"/>
      <c r="AB754"/>
      <c r="AC754"/>
      <c r="AD754"/>
      <c r="AE754"/>
      <c r="AF754"/>
      <c r="AG754"/>
      <c r="AH754"/>
      <c r="AI754"/>
      <c r="AJ754"/>
      <c r="AK754"/>
      <c r="AL754"/>
      <c r="AM754"/>
    </row>
    <row r="755" spans="8:39" x14ac:dyDescent="0.25">
      <c r="H755"/>
      <c r="L755"/>
      <c r="M755" s="1"/>
      <c r="N755" s="1"/>
      <c r="O755" s="1"/>
      <c r="P755"/>
      <c r="Q755"/>
      <c r="R755"/>
      <c r="S755"/>
      <c r="T755"/>
      <c r="U755"/>
      <c r="V755"/>
      <c r="W755"/>
      <c r="X755"/>
      <c r="Y755"/>
      <c r="Z755"/>
      <c r="AA755"/>
      <c r="AB755"/>
      <c r="AC755"/>
      <c r="AD755"/>
      <c r="AE755"/>
      <c r="AF755"/>
      <c r="AG755"/>
      <c r="AH755"/>
      <c r="AI755"/>
      <c r="AJ755"/>
      <c r="AK755"/>
      <c r="AL755"/>
      <c r="AM755"/>
    </row>
    <row r="756" spans="8:39" x14ac:dyDescent="0.25">
      <c r="H756"/>
      <c r="L756"/>
      <c r="M756" s="1"/>
      <c r="N756" s="1"/>
      <c r="O756" s="1"/>
      <c r="P756"/>
      <c r="Q756"/>
      <c r="R756"/>
      <c r="S756"/>
      <c r="T756"/>
      <c r="U756"/>
      <c r="V756"/>
      <c r="W756"/>
      <c r="X756"/>
      <c r="Y756"/>
      <c r="Z756"/>
      <c r="AA756"/>
      <c r="AB756"/>
      <c r="AC756"/>
      <c r="AD756"/>
      <c r="AE756"/>
      <c r="AF756"/>
      <c r="AG756"/>
      <c r="AH756"/>
      <c r="AI756"/>
      <c r="AJ756"/>
      <c r="AK756"/>
      <c r="AL756"/>
      <c r="AM756"/>
    </row>
    <row r="757" spans="8:39" x14ac:dyDescent="0.25">
      <c r="H757"/>
      <c r="L757"/>
      <c r="M757" s="1"/>
      <c r="N757" s="1"/>
      <c r="O757" s="1"/>
      <c r="P757"/>
      <c r="Q757"/>
      <c r="R757"/>
      <c r="S757"/>
      <c r="T757"/>
      <c r="U757"/>
      <c r="V757"/>
      <c r="W757"/>
      <c r="X757"/>
      <c r="Y757"/>
      <c r="Z757"/>
      <c r="AA757"/>
      <c r="AB757"/>
      <c r="AC757"/>
      <c r="AD757"/>
      <c r="AE757"/>
      <c r="AF757"/>
      <c r="AG757"/>
      <c r="AH757"/>
      <c r="AI757"/>
      <c r="AJ757"/>
      <c r="AK757"/>
      <c r="AL757"/>
      <c r="AM757"/>
    </row>
    <row r="758" spans="8:39" x14ac:dyDescent="0.25">
      <c r="H758"/>
      <c r="L758"/>
      <c r="M758" s="1"/>
      <c r="N758" s="1"/>
      <c r="O758" s="1"/>
      <c r="P758"/>
      <c r="Q758"/>
      <c r="R758"/>
      <c r="S758"/>
      <c r="T758"/>
      <c r="U758"/>
      <c r="V758"/>
      <c r="W758"/>
      <c r="X758"/>
      <c r="Y758"/>
      <c r="Z758"/>
      <c r="AA758"/>
      <c r="AB758"/>
      <c r="AC758"/>
      <c r="AD758"/>
      <c r="AE758"/>
      <c r="AF758"/>
      <c r="AG758"/>
      <c r="AH758"/>
      <c r="AI758"/>
      <c r="AJ758"/>
      <c r="AK758"/>
      <c r="AL758"/>
      <c r="AM758"/>
    </row>
    <row r="759" spans="8:39" x14ac:dyDescent="0.25">
      <c r="H759"/>
      <c r="L759"/>
      <c r="M759" s="1"/>
      <c r="N759" s="1"/>
      <c r="O759" s="1"/>
      <c r="P759"/>
      <c r="Q759"/>
      <c r="R759"/>
      <c r="S759"/>
      <c r="T759"/>
      <c r="U759"/>
      <c r="V759"/>
      <c r="W759"/>
      <c r="X759"/>
      <c r="Y759"/>
      <c r="Z759"/>
      <c r="AA759"/>
      <c r="AB759"/>
      <c r="AC759"/>
      <c r="AD759"/>
      <c r="AE759"/>
      <c r="AF759"/>
      <c r="AG759"/>
      <c r="AH759"/>
      <c r="AI759"/>
      <c r="AJ759"/>
      <c r="AK759"/>
      <c r="AL759"/>
      <c r="AM759"/>
    </row>
    <row r="760" spans="8:39" x14ac:dyDescent="0.25">
      <c r="H760"/>
      <c r="L760"/>
      <c r="M760" s="1"/>
      <c r="N760" s="1"/>
      <c r="O760" s="1"/>
      <c r="P760"/>
      <c r="Q760"/>
      <c r="R760"/>
      <c r="S760"/>
      <c r="T760"/>
      <c r="U760"/>
      <c r="V760"/>
      <c r="W760"/>
      <c r="X760"/>
      <c r="Y760"/>
      <c r="Z760"/>
      <c r="AA760"/>
      <c r="AB760"/>
      <c r="AC760"/>
      <c r="AD760"/>
      <c r="AE760"/>
      <c r="AF760"/>
      <c r="AG760"/>
      <c r="AH760"/>
      <c r="AI760"/>
      <c r="AJ760"/>
      <c r="AK760"/>
      <c r="AL760"/>
      <c r="AM760"/>
    </row>
    <row r="761" spans="8:39" x14ac:dyDescent="0.25">
      <c r="H761"/>
      <c r="L761"/>
      <c r="M761" s="1"/>
      <c r="N761" s="1"/>
      <c r="O761" s="1"/>
      <c r="P761"/>
      <c r="Q761"/>
      <c r="R761"/>
      <c r="S761"/>
      <c r="T761"/>
      <c r="U761"/>
      <c r="V761"/>
      <c r="W761"/>
      <c r="X761"/>
      <c r="Y761"/>
      <c r="Z761"/>
      <c r="AA761"/>
      <c r="AB761"/>
      <c r="AC761"/>
      <c r="AD761"/>
      <c r="AE761"/>
      <c r="AF761"/>
      <c r="AG761"/>
      <c r="AH761"/>
      <c r="AI761"/>
      <c r="AJ761"/>
      <c r="AK761"/>
      <c r="AL761"/>
      <c r="AM761"/>
    </row>
    <row r="762" spans="8:39" x14ac:dyDescent="0.25">
      <c r="H762"/>
      <c r="L762"/>
      <c r="M762" s="1"/>
      <c r="N762" s="1"/>
      <c r="O762" s="1"/>
      <c r="P762"/>
      <c r="Q762"/>
      <c r="R762"/>
      <c r="S762"/>
      <c r="T762"/>
      <c r="U762"/>
      <c r="V762"/>
      <c r="W762"/>
      <c r="X762"/>
      <c r="Y762"/>
      <c r="Z762"/>
      <c r="AA762"/>
      <c r="AB762"/>
      <c r="AC762"/>
      <c r="AD762"/>
      <c r="AE762"/>
      <c r="AF762"/>
      <c r="AG762"/>
      <c r="AH762"/>
      <c r="AI762"/>
      <c r="AJ762"/>
      <c r="AK762"/>
      <c r="AL762"/>
      <c r="AM762"/>
    </row>
    <row r="763" spans="8:39" x14ac:dyDescent="0.25">
      <c r="H763"/>
      <c r="L763"/>
      <c r="M763" s="1"/>
      <c r="N763" s="1"/>
      <c r="O763" s="1"/>
      <c r="P763"/>
      <c r="Q763"/>
      <c r="R763"/>
      <c r="S763"/>
      <c r="T763"/>
      <c r="U763"/>
      <c r="V763"/>
      <c r="W763"/>
      <c r="X763"/>
      <c r="Y763"/>
      <c r="Z763"/>
      <c r="AA763"/>
      <c r="AB763"/>
      <c r="AC763"/>
      <c r="AD763"/>
      <c r="AE763"/>
      <c r="AF763"/>
      <c r="AG763"/>
      <c r="AH763"/>
      <c r="AI763"/>
      <c r="AJ763"/>
      <c r="AK763"/>
      <c r="AL763"/>
      <c r="AM763"/>
    </row>
    <row r="764" spans="8:39" x14ac:dyDescent="0.25">
      <c r="H764"/>
      <c r="L764"/>
      <c r="M764" s="1"/>
      <c r="N764" s="1"/>
      <c r="O764" s="1"/>
      <c r="P764"/>
      <c r="Q764"/>
      <c r="R764"/>
      <c r="S764"/>
      <c r="T764"/>
      <c r="U764"/>
      <c r="V764"/>
      <c r="W764"/>
      <c r="X764"/>
      <c r="Y764"/>
      <c r="Z764"/>
      <c r="AA764"/>
      <c r="AB764"/>
      <c r="AC764"/>
      <c r="AD764"/>
      <c r="AE764"/>
      <c r="AF764"/>
      <c r="AG764"/>
      <c r="AH764"/>
      <c r="AI764"/>
      <c r="AJ764"/>
      <c r="AK764"/>
      <c r="AL764"/>
      <c r="AM764"/>
    </row>
    <row r="765" spans="8:39" x14ac:dyDescent="0.25">
      <c r="H765"/>
      <c r="L765"/>
      <c r="M765" s="1"/>
      <c r="N765" s="1"/>
      <c r="O765" s="1"/>
      <c r="P765"/>
      <c r="Q765"/>
      <c r="R765"/>
      <c r="S765"/>
      <c r="T765"/>
      <c r="U765"/>
      <c r="V765"/>
      <c r="W765"/>
      <c r="X765"/>
      <c r="Y765"/>
      <c r="Z765"/>
      <c r="AA765"/>
      <c r="AB765"/>
      <c r="AC765"/>
      <c r="AD765"/>
      <c r="AE765"/>
      <c r="AF765"/>
      <c r="AG765"/>
      <c r="AH765"/>
      <c r="AI765"/>
      <c r="AJ765"/>
      <c r="AK765"/>
      <c r="AL765"/>
      <c r="AM765"/>
    </row>
    <row r="766" spans="8:39" x14ac:dyDescent="0.25">
      <c r="H766"/>
      <c r="L766"/>
      <c r="M766" s="1"/>
      <c r="N766" s="1"/>
      <c r="O766" s="1"/>
      <c r="P766"/>
      <c r="Q766"/>
      <c r="R766"/>
      <c r="S766"/>
      <c r="T766"/>
      <c r="U766"/>
      <c r="V766"/>
      <c r="W766"/>
      <c r="X766"/>
      <c r="Y766"/>
      <c r="Z766"/>
      <c r="AA766"/>
      <c r="AB766"/>
      <c r="AC766"/>
      <c r="AD766"/>
      <c r="AE766"/>
      <c r="AF766"/>
      <c r="AG766"/>
      <c r="AH766"/>
      <c r="AI766"/>
      <c r="AJ766"/>
      <c r="AK766"/>
      <c r="AL766"/>
      <c r="AM766"/>
    </row>
    <row r="767" spans="8:39" x14ac:dyDescent="0.25">
      <c r="H767"/>
      <c r="L767"/>
      <c r="M767" s="1"/>
      <c r="N767" s="1"/>
      <c r="O767" s="1"/>
      <c r="P767"/>
      <c r="Q767"/>
      <c r="R767"/>
      <c r="S767"/>
      <c r="T767"/>
      <c r="U767"/>
      <c r="V767"/>
      <c r="W767"/>
      <c r="X767"/>
      <c r="Y767"/>
      <c r="Z767"/>
      <c r="AA767"/>
      <c r="AB767"/>
      <c r="AC767"/>
      <c r="AD767"/>
      <c r="AE767"/>
      <c r="AF767"/>
      <c r="AG767"/>
      <c r="AH767"/>
      <c r="AI767"/>
      <c r="AJ767"/>
      <c r="AK767"/>
      <c r="AL767"/>
      <c r="AM767"/>
    </row>
    <row r="768" spans="8:39" x14ac:dyDescent="0.25">
      <c r="H768"/>
      <c r="L768"/>
      <c r="M768" s="1"/>
      <c r="N768" s="1"/>
      <c r="O768" s="1"/>
      <c r="P768"/>
      <c r="Q768"/>
      <c r="R768"/>
      <c r="S768"/>
      <c r="T768"/>
      <c r="U768"/>
      <c r="V768"/>
      <c r="W768"/>
      <c r="X768"/>
      <c r="Y768"/>
      <c r="Z768"/>
      <c r="AA768"/>
      <c r="AB768"/>
      <c r="AC768"/>
      <c r="AD768"/>
      <c r="AE768"/>
      <c r="AF768"/>
      <c r="AG768"/>
      <c r="AH768"/>
      <c r="AI768"/>
      <c r="AJ768"/>
      <c r="AK768"/>
      <c r="AL768"/>
      <c r="AM768"/>
    </row>
    <row r="769" spans="8:39" x14ac:dyDescent="0.25">
      <c r="H769"/>
      <c r="L769"/>
      <c r="M769" s="1"/>
      <c r="N769" s="1"/>
      <c r="O769" s="1"/>
      <c r="P769"/>
      <c r="Q769"/>
      <c r="R769"/>
      <c r="S769"/>
      <c r="T769"/>
      <c r="U769"/>
      <c r="V769"/>
      <c r="W769"/>
      <c r="X769"/>
      <c r="Y769"/>
      <c r="Z769"/>
      <c r="AA769"/>
      <c r="AB769"/>
      <c r="AC769"/>
      <c r="AD769"/>
      <c r="AE769"/>
      <c r="AF769"/>
      <c r="AG769"/>
      <c r="AH769"/>
      <c r="AI769"/>
      <c r="AJ769"/>
      <c r="AK769"/>
      <c r="AL769"/>
      <c r="AM769"/>
    </row>
    <row r="770" spans="8:39" x14ac:dyDescent="0.25">
      <c r="H770"/>
      <c r="L770"/>
      <c r="M770" s="1"/>
      <c r="N770" s="1"/>
      <c r="O770" s="1"/>
      <c r="P770"/>
      <c r="Q770"/>
      <c r="R770"/>
      <c r="S770"/>
      <c r="T770"/>
      <c r="U770"/>
      <c r="V770"/>
      <c r="W770"/>
      <c r="X770"/>
      <c r="Y770"/>
      <c r="Z770"/>
      <c r="AA770"/>
      <c r="AB770"/>
      <c r="AC770"/>
      <c r="AD770"/>
      <c r="AE770"/>
      <c r="AF770"/>
      <c r="AG770"/>
      <c r="AH770"/>
      <c r="AI770"/>
      <c r="AJ770"/>
      <c r="AK770"/>
      <c r="AL770"/>
      <c r="AM770"/>
    </row>
    <row r="771" spans="8:39" x14ac:dyDescent="0.25">
      <c r="H771"/>
      <c r="L771"/>
      <c r="M771" s="1"/>
      <c r="N771" s="1"/>
      <c r="O771" s="1"/>
      <c r="P771"/>
      <c r="Q771"/>
      <c r="R771"/>
      <c r="S771"/>
      <c r="T771"/>
      <c r="U771"/>
      <c r="V771"/>
      <c r="W771"/>
      <c r="X771"/>
      <c r="Y771"/>
      <c r="Z771"/>
      <c r="AA771"/>
      <c r="AB771"/>
      <c r="AC771"/>
      <c r="AD771"/>
      <c r="AE771"/>
      <c r="AF771"/>
      <c r="AG771"/>
      <c r="AH771"/>
      <c r="AI771"/>
      <c r="AJ771"/>
      <c r="AK771"/>
      <c r="AL771"/>
      <c r="AM771"/>
    </row>
    <row r="772" spans="8:39" x14ac:dyDescent="0.25">
      <c r="H772"/>
      <c r="L772"/>
      <c r="M772" s="1"/>
      <c r="N772" s="1"/>
      <c r="O772" s="1"/>
      <c r="P772"/>
      <c r="Q772"/>
      <c r="R772"/>
      <c r="S772"/>
      <c r="T772"/>
      <c r="U772"/>
      <c r="V772"/>
      <c r="W772"/>
      <c r="X772"/>
      <c r="Y772"/>
      <c r="Z772"/>
      <c r="AA772"/>
      <c r="AB772"/>
      <c r="AC772"/>
      <c r="AD772"/>
      <c r="AE772"/>
      <c r="AF772"/>
      <c r="AG772"/>
      <c r="AH772"/>
      <c r="AI772"/>
      <c r="AJ772"/>
      <c r="AK772"/>
      <c r="AL772"/>
      <c r="AM772"/>
    </row>
    <row r="773" spans="8:39" x14ac:dyDescent="0.25">
      <c r="H773"/>
      <c r="L773"/>
      <c r="M773" s="1"/>
      <c r="N773" s="1"/>
      <c r="O773" s="1"/>
      <c r="P773"/>
      <c r="Q773"/>
      <c r="R773"/>
      <c r="S773"/>
      <c r="T773"/>
      <c r="U773"/>
      <c r="V773"/>
      <c r="W773"/>
      <c r="X773"/>
      <c r="Y773"/>
      <c r="Z773"/>
      <c r="AA773"/>
      <c r="AB773"/>
      <c r="AC773"/>
      <c r="AD773"/>
      <c r="AE773"/>
      <c r="AF773"/>
      <c r="AG773"/>
      <c r="AH773"/>
      <c r="AI773"/>
      <c r="AJ773"/>
      <c r="AK773"/>
      <c r="AL773"/>
      <c r="AM773"/>
    </row>
    <row r="774" spans="8:39" x14ac:dyDescent="0.25">
      <c r="H774"/>
      <c r="L774"/>
      <c r="M774" s="1"/>
      <c r="N774" s="1"/>
      <c r="O774" s="1"/>
      <c r="P774"/>
      <c r="Q774"/>
      <c r="R774"/>
      <c r="S774"/>
      <c r="T774"/>
      <c r="U774"/>
      <c r="V774"/>
      <c r="W774"/>
      <c r="X774"/>
      <c r="Y774"/>
      <c r="Z774"/>
      <c r="AA774"/>
      <c r="AB774"/>
      <c r="AC774"/>
      <c r="AD774"/>
      <c r="AE774"/>
      <c r="AF774"/>
      <c r="AG774"/>
      <c r="AH774"/>
      <c r="AI774"/>
      <c r="AJ774"/>
      <c r="AK774"/>
      <c r="AL774"/>
      <c r="AM774"/>
    </row>
    <row r="775" spans="8:39" x14ac:dyDescent="0.25">
      <c r="H775"/>
      <c r="L775"/>
      <c r="M775" s="1"/>
      <c r="N775" s="1"/>
      <c r="O775" s="1"/>
      <c r="P775"/>
      <c r="Q775"/>
      <c r="R775"/>
      <c r="S775"/>
      <c r="T775"/>
      <c r="U775"/>
      <c r="V775"/>
      <c r="W775"/>
      <c r="X775"/>
      <c r="Y775"/>
      <c r="Z775"/>
      <c r="AA775"/>
      <c r="AB775"/>
      <c r="AC775"/>
      <c r="AD775"/>
      <c r="AE775"/>
      <c r="AF775"/>
      <c r="AG775"/>
      <c r="AH775"/>
      <c r="AI775"/>
      <c r="AJ775"/>
      <c r="AK775"/>
      <c r="AL775"/>
      <c r="AM775"/>
    </row>
    <row r="776" spans="8:39" x14ac:dyDescent="0.25">
      <c r="H776"/>
      <c r="L776"/>
      <c r="M776" s="1"/>
      <c r="N776" s="1"/>
      <c r="O776" s="1"/>
      <c r="P776"/>
      <c r="Q776"/>
      <c r="R776"/>
      <c r="S776"/>
      <c r="T776"/>
      <c r="U776"/>
      <c r="V776"/>
      <c r="W776"/>
      <c r="X776"/>
      <c r="Y776"/>
      <c r="Z776"/>
      <c r="AA776"/>
      <c r="AB776"/>
      <c r="AC776"/>
      <c r="AD776"/>
      <c r="AE776"/>
      <c r="AF776"/>
      <c r="AG776"/>
      <c r="AH776"/>
      <c r="AI776"/>
      <c r="AJ776"/>
      <c r="AK776"/>
      <c r="AL776"/>
      <c r="AM776"/>
    </row>
    <row r="777" spans="8:39" x14ac:dyDescent="0.25">
      <c r="H777"/>
      <c r="L777"/>
      <c r="M777" s="1"/>
      <c r="N777" s="1"/>
      <c r="O777" s="1"/>
      <c r="P777"/>
      <c r="Q777"/>
      <c r="R777"/>
      <c r="S777"/>
      <c r="T777"/>
      <c r="U777"/>
      <c r="V777"/>
      <c r="W777"/>
      <c r="X777"/>
      <c r="Y777"/>
      <c r="Z777"/>
      <c r="AA777"/>
      <c r="AB777"/>
      <c r="AC777"/>
      <c r="AD777"/>
      <c r="AE777"/>
      <c r="AF777"/>
      <c r="AG777"/>
      <c r="AH777"/>
      <c r="AI777"/>
      <c r="AJ777"/>
      <c r="AK777"/>
      <c r="AL777"/>
      <c r="AM777"/>
    </row>
    <row r="778" spans="8:39" x14ac:dyDescent="0.25">
      <c r="H778"/>
      <c r="L778"/>
      <c r="M778" s="1"/>
      <c r="N778" s="1"/>
      <c r="O778" s="1"/>
      <c r="P778"/>
      <c r="Q778"/>
      <c r="R778"/>
      <c r="S778"/>
      <c r="T778"/>
      <c r="U778"/>
      <c r="V778"/>
      <c r="W778"/>
      <c r="X778"/>
      <c r="Y778"/>
      <c r="Z778"/>
      <c r="AA778"/>
      <c r="AB778"/>
      <c r="AC778"/>
      <c r="AD778"/>
      <c r="AE778"/>
      <c r="AF778"/>
      <c r="AG778"/>
      <c r="AH778"/>
      <c r="AI778"/>
      <c r="AJ778"/>
      <c r="AK778"/>
      <c r="AL778"/>
      <c r="AM778"/>
    </row>
    <row r="779" spans="8:39" x14ac:dyDescent="0.25">
      <c r="H779"/>
      <c r="L779"/>
      <c r="M779" s="1"/>
      <c r="N779" s="1"/>
      <c r="O779" s="1"/>
      <c r="P779"/>
      <c r="Q779"/>
      <c r="R779"/>
      <c r="S779"/>
      <c r="T779"/>
      <c r="U779"/>
      <c r="V779"/>
      <c r="W779"/>
      <c r="X779"/>
      <c r="Y779"/>
      <c r="Z779"/>
      <c r="AA779"/>
      <c r="AB779"/>
      <c r="AC779"/>
      <c r="AD779"/>
      <c r="AE779"/>
      <c r="AF779"/>
      <c r="AG779"/>
      <c r="AH779"/>
      <c r="AI779"/>
      <c r="AJ779"/>
      <c r="AK779"/>
      <c r="AL779"/>
      <c r="AM779"/>
    </row>
    <row r="780" spans="8:39" x14ac:dyDescent="0.25">
      <c r="H780"/>
      <c r="L780"/>
      <c r="M780" s="1"/>
      <c r="N780" s="1"/>
      <c r="O780" s="1"/>
      <c r="P780"/>
      <c r="Q780"/>
      <c r="R780"/>
      <c r="S780"/>
      <c r="T780"/>
      <c r="U780"/>
      <c r="V780"/>
      <c r="W780"/>
      <c r="X780"/>
      <c r="Y780"/>
      <c r="Z780"/>
      <c r="AA780"/>
      <c r="AB780"/>
      <c r="AC780"/>
      <c r="AD780"/>
      <c r="AE780"/>
      <c r="AF780"/>
      <c r="AG780"/>
      <c r="AH780"/>
      <c r="AI780"/>
      <c r="AJ780"/>
      <c r="AK780"/>
      <c r="AL780"/>
      <c r="AM780"/>
    </row>
    <row r="781" spans="8:39" x14ac:dyDescent="0.25">
      <c r="H781"/>
      <c r="L781"/>
      <c r="M781" s="1"/>
      <c r="N781" s="1"/>
      <c r="O781" s="1"/>
      <c r="P781"/>
      <c r="Q781"/>
      <c r="R781"/>
      <c r="S781"/>
      <c r="T781"/>
      <c r="U781"/>
      <c r="V781"/>
      <c r="W781"/>
      <c r="X781"/>
      <c r="Y781"/>
      <c r="Z781"/>
      <c r="AA781"/>
      <c r="AB781"/>
      <c r="AC781"/>
      <c r="AD781"/>
      <c r="AE781"/>
      <c r="AF781"/>
      <c r="AG781"/>
      <c r="AH781"/>
      <c r="AI781"/>
      <c r="AJ781"/>
      <c r="AK781"/>
      <c r="AL781"/>
      <c r="AM781"/>
    </row>
    <row r="782" spans="8:39" x14ac:dyDescent="0.25">
      <c r="H782"/>
      <c r="L782"/>
      <c r="M782" s="1"/>
      <c r="N782" s="1"/>
      <c r="O782" s="1"/>
      <c r="P782"/>
      <c r="Q782"/>
      <c r="R782"/>
      <c r="S782"/>
      <c r="T782"/>
      <c r="U782"/>
      <c r="V782"/>
      <c r="W782"/>
      <c r="X782"/>
      <c r="Y782"/>
      <c r="Z782"/>
      <c r="AA782"/>
      <c r="AB782"/>
      <c r="AC782"/>
      <c r="AD782"/>
      <c r="AE782"/>
      <c r="AF782"/>
      <c r="AG782"/>
      <c r="AH782"/>
      <c r="AI782"/>
      <c r="AJ782"/>
      <c r="AK782"/>
      <c r="AL782"/>
      <c r="AM782"/>
    </row>
    <row r="783" spans="8:39" x14ac:dyDescent="0.25">
      <c r="H783"/>
      <c r="L783"/>
      <c r="M783" s="1"/>
      <c r="N783" s="1"/>
      <c r="O783" s="1"/>
      <c r="P783"/>
      <c r="Q783"/>
      <c r="R783"/>
      <c r="S783"/>
      <c r="T783"/>
      <c r="U783"/>
      <c r="V783"/>
      <c r="W783"/>
      <c r="X783"/>
      <c r="Y783"/>
      <c r="Z783"/>
      <c r="AA783"/>
      <c r="AB783"/>
      <c r="AC783"/>
      <c r="AD783"/>
      <c r="AE783"/>
      <c r="AF783"/>
      <c r="AG783"/>
      <c r="AH783"/>
      <c r="AI783"/>
      <c r="AJ783"/>
      <c r="AK783"/>
      <c r="AL783"/>
      <c r="AM783"/>
    </row>
    <row r="784" spans="8:39" x14ac:dyDescent="0.25">
      <c r="H784"/>
      <c r="L784"/>
      <c r="M784" s="1"/>
      <c r="N784" s="1"/>
      <c r="O784" s="1"/>
      <c r="P784"/>
      <c r="Q784"/>
      <c r="R784"/>
      <c r="S784"/>
      <c r="T784"/>
      <c r="U784"/>
      <c r="V784"/>
      <c r="W784"/>
      <c r="X784"/>
      <c r="Y784"/>
      <c r="Z784"/>
      <c r="AA784"/>
      <c r="AB784"/>
      <c r="AC784"/>
      <c r="AD784"/>
      <c r="AE784"/>
      <c r="AF784"/>
      <c r="AG784"/>
      <c r="AH784"/>
      <c r="AI784"/>
      <c r="AJ784"/>
      <c r="AK784"/>
      <c r="AL784"/>
      <c r="AM784"/>
    </row>
    <row r="785" spans="8:39" x14ac:dyDescent="0.25">
      <c r="H785"/>
      <c r="L785"/>
      <c r="M785" s="1"/>
      <c r="N785" s="1"/>
      <c r="O785" s="1"/>
      <c r="P785"/>
      <c r="Q785"/>
      <c r="R785"/>
      <c r="S785"/>
      <c r="T785"/>
      <c r="U785"/>
      <c r="V785"/>
      <c r="W785"/>
      <c r="X785"/>
      <c r="Y785"/>
      <c r="Z785"/>
      <c r="AA785"/>
      <c r="AB785"/>
      <c r="AC785"/>
      <c r="AD785"/>
      <c r="AE785"/>
      <c r="AF785"/>
      <c r="AG785"/>
      <c r="AH785"/>
      <c r="AI785"/>
      <c r="AJ785"/>
      <c r="AK785"/>
      <c r="AL785"/>
      <c r="AM785"/>
    </row>
    <row r="786" spans="8:39" x14ac:dyDescent="0.25">
      <c r="H786"/>
      <c r="L786"/>
      <c r="M786" s="1"/>
      <c r="N786" s="1"/>
      <c r="O786" s="1"/>
      <c r="P786"/>
      <c r="Q786"/>
      <c r="R786"/>
      <c r="S786"/>
      <c r="T786"/>
      <c r="U786"/>
      <c r="V786"/>
      <c r="W786"/>
      <c r="X786"/>
      <c r="Y786"/>
      <c r="Z786"/>
      <c r="AA786"/>
      <c r="AB786"/>
      <c r="AC786"/>
      <c r="AD786"/>
      <c r="AE786"/>
      <c r="AF786"/>
      <c r="AG786"/>
      <c r="AH786"/>
      <c r="AI786"/>
      <c r="AJ786"/>
      <c r="AK786"/>
      <c r="AL786"/>
      <c r="AM786"/>
    </row>
    <row r="787" spans="8:39" x14ac:dyDescent="0.25">
      <c r="H787"/>
      <c r="L787"/>
      <c r="M787" s="1"/>
      <c r="N787" s="1"/>
      <c r="O787" s="1"/>
      <c r="P787"/>
      <c r="Q787"/>
      <c r="R787"/>
      <c r="S787"/>
      <c r="T787"/>
      <c r="U787"/>
      <c r="V787"/>
      <c r="W787"/>
      <c r="X787"/>
      <c r="Y787"/>
      <c r="Z787"/>
      <c r="AA787"/>
      <c r="AB787"/>
      <c r="AC787"/>
      <c r="AD787"/>
      <c r="AE787"/>
      <c r="AF787"/>
      <c r="AG787"/>
      <c r="AH787"/>
      <c r="AI787"/>
      <c r="AJ787"/>
      <c r="AK787"/>
      <c r="AL787"/>
      <c r="AM787"/>
    </row>
    <row r="788" spans="8:39" x14ac:dyDescent="0.25">
      <c r="H788"/>
      <c r="L788"/>
      <c r="M788" s="1"/>
      <c r="N788" s="1"/>
      <c r="O788" s="1"/>
      <c r="P788"/>
      <c r="Q788"/>
      <c r="R788"/>
      <c r="S788"/>
      <c r="T788"/>
      <c r="U788"/>
      <c r="V788"/>
      <c r="W788"/>
      <c r="X788"/>
      <c r="Y788"/>
      <c r="Z788"/>
      <c r="AA788"/>
      <c r="AB788"/>
      <c r="AC788"/>
      <c r="AD788"/>
      <c r="AE788"/>
      <c r="AF788"/>
      <c r="AG788"/>
      <c r="AH788"/>
      <c r="AI788"/>
      <c r="AJ788"/>
      <c r="AK788"/>
      <c r="AL788"/>
      <c r="AM788"/>
    </row>
    <row r="789" spans="8:39" x14ac:dyDescent="0.25">
      <c r="H789"/>
      <c r="L789"/>
      <c r="M789" s="1"/>
      <c r="N789" s="1"/>
      <c r="O789" s="1"/>
      <c r="P789"/>
      <c r="Q789"/>
      <c r="R789"/>
      <c r="S789"/>
      <c r="T789"/>
      <c r="U789"/>
      <c r="V789"/>
      <c r="W789"/>
      <c r="X789"/>
      <c r="Y789"/>
      <c r="Z789"/>
      <c r="AA789"/>
      <c r="AB789"/>
      <c r="AC789"/>
      <c r="AD789"/>
      <c r="AE789"/>
      <c r="AF789"/>
      <c r="AG789"/>
      <c r="AH789"/>
      <c r="AI789"/>
      <c r="AJ789"/>
      <c r="AK789"/>
      <c r="AL789"/>
      <c r="AM789"/>
    </row>
    <row r="790" spans="8:39" x14ac:dyDescent="0.25">
      <c r="H790"/>
      <c r="L790"/>
      <c r="M790" s="1"/>
      <c r="N790" s="1"/>
      <c r="O790" s="1"/>
      <c r="P790"/>
      <c r="Q790"/>
      <c r="R790"/>
      <c r="S790"/>
      <c r="T790"/>
      <c r="U790"/>
      <c r="V790"/>
      <c r="W790"/>
      <c r="X790"/>
      <c r="Y790"/>
      <c r="Z790"/>
      <c r="AA790"/>
      <c r="AB790"/>
      <c r="AC790"/>
      <c r="AD790"/>
      <c r="AE790"/>
      <c r="AF790"/>
      <c r="AG790"/>
      <c r="AH790"/>
      <c r="AI790"/>
      <c r="AJ790"/>
      <c r="AK790"/>
      <c r="AL790"/>
      <c r="AM790"/>
    </row>
    <row r="791" spans="8:39" x14ac:dyDescent="0.25">
      <c r="H791"/>
      <c r="L791"/>
      <c r="M791" s="1"/>
      <c r="N791" s="1"/>
      <c r="O791" s="1"/>
      <c r="P791"/>
      <c r="Q791"/>
      <c r="R791"/>
      <c r="S791"/>
      <c r="T791"/>
      <c r="U791"/>
      <c r="V791"/>
      <c r="W791"/>
      <c r="X791"/>
      <c r="Y791"/>
      <c r="Z791"/>
      <c r="AA791"/>
      <c r="AB791"/>
      <c r="AC791"/>
      <c r="AD791"/>
      <c r="AE791"/>
      <c r="AF791"/>
      <c r="AG791"/>
      <c r="AH791"/>
      <c r="AI791"/>
      <c r="AJ791"/>
      <c r="AK791"/>
      <c r="AL791"/>
      <c r="AM791"/>
    </row>
    <row r="792" spans="8:39" x14ac:dyDescent="0.25">
      <c r="H792"/>
      <c r="L792"/>
      <c r="M792" s="1"/>
      <c r="N792" s="1"/>
      <c r="O792" s="1"/>
      <c r="P792"/>
      <c r="Q792"/>
      <c r="R792"/>
      <c r="S792"/>
      <c r="T792"/>
      <c r="U792"/>
      <c r="V792"/>
      <c r="W792"/>
      <c r="X792"/>
      <c r="Y792"/>
      <c r="Z792"/>
      <c r="AA792"/>
      <c r="AB792"/>
      <c r="AC792"/>
      <c r="AD792"/>
      <c r="AE792"/>
      <c r="AF792"/>
      <c r="AG792"/>
      <c r="AH792"/>
      <c r="AI792"/>
      <c r="AJ792"/>
      <c r="AK792"/>
      <c r="AL792"/>
      <c r="AM792"/>
    </row>
    <row r="793" spans="8:39" x14ac:dyDescent="0.25">
      <c r="H793"/>
      <c r="L793"/>
      <c r="M793" s="1"/>
      <c r="N793" s="1"/>
      <c r="O793" s="1"/>
      <c r="P793"/>
      <c r="Q793"/>
      <c r="R793"/>
      <c r="S793"/>
      <c r="T793"/>
      <c r="U793"/>
      <c r="V793"/>
      <c r="W793"/>
      <c r="X793"/>
      <c r="Y793"/>
      <c r="Z793"/>
      <c r="AA793"/>
      <c r="AB793"/>
      <c r="AC793"/>
      <c r="AD793"/>
      <c r="AE793"/>
      <c r="AF793"/>
      <c r="AG793"/>
      <c r="AH793"/>
      <c r="AI793"/>
      <c r="AJ793"/>
      <c r="AK793"/>
      <c r="AL793"/>
      <c r="AM793"/>
    </row>
    <row r="794" spans="8:39" x14ac:dyDescent="0.25">
      <c r="H794"/>
      <c r="L794"/>
      <c r="M794" s="1"/>
      <c r="N794" s="1"/>
      <c r="O794" s="1"/>
      <c r="P794"/>
      <c r="Q794"/>
      <c r="R794"/>
      <c r="S794"/>
      <c r="T794"/>
      <c r="U794"/>
      <c r="V794"/>
      <c r="W794"/>
      <c r="X794"/>
      <c r="Y794"/>
      <c r="Z794"/>
      <c r="AA794"/>
      <c r="AB794"/>
      <c r="AC794"/>
      <c r="AD794"/>
      <c r="AE794"/>
      <c r="AF794"/>
      <c r="AG794"/>
      <c r="AH794"/>
      <c r="AI794"/>
      <c r="AJ794"/>
      <c r="AK794"/>
      <c r="AL794"/>
      <c r="AM794"/>
    </row>
    <row r="795" spans="8:39" x14ac:dyDescent="0.25">
      <c r="H795"/>
      <c r="L795"/>
      <c r="M795" s="1"/>
      <c r="N795" s="1"/>
      <c r="O795" s="1"/>
      <c r="P795"/>
      <c r="Q795"/>
      <c r="R795"/>
      <c r="S795"/>
      <c r="T795"/>
      <c r="U795"/>
      <c r="V795"/>
      <c r="W795"/>
      <c r="X795"/>
      <c r="Y795"/>
      <c r="Z795"/>
      <c r="AA795"/>
      <c r="AB795"/>
      <c r="AC795"/>
      <c r="AD795"/>
      <c r="AE795"/>
      <c r="AF795"/>
      <c r="AG795"/>
      <c r="AH795"/>
      <c r="AI795"/>
      <c r="AJ795"/>
      <c r="AK795"/>
      <c r="AL795"/>
      <c r="AM795"/>
    </row>
    <row r="796" spans="8:39" x14ac:dyDescent="0.25">
      <c r="H796"/>
      <c r="L796"/>
      <c r="M796" s="1"/>
      <c r="N796" s="1"/>
      <c r="O796" s="1"/>
      <c r="P796"/>
      <c r="Q796"/>
      <c r="R796"/>
      <c r="S796"/>
      <c r="T796"/>
      <c r="U796"/>
      <c r="V796"/>
      <c r="W796"/>
      <c r="X796"/>
      <c r="Y796"/>
      <c r="Z796"/>
      <c r="AA796"/>
      <c r="AB796"/>
      <c r="AC796"/>
      <c r="AD796"/>
      <c r="AE796"/>
      <c r="AF796"/>
      <c r="AG796"/>
      <c r="AH796"/>
      <c r="AI796"/>
      <c r="AJ796"/>
      <c r="AK796"/>
      <c r="AL796"/>
      <c r="AM796"/>
    </row>
    <row r="797" spans="8:39" x14ac:dyDescent="0.25">
      <c r="H797"/>
      <c r="L797"/>
      <c r="M797" s="1"/>
      <c r="N797" s="1"/>
      <c r="O797" s="1"/>
      <c r="P797"/>
      <c r="Q797"/>
      <c r="R797"/>
      <c r="S797"/>
      <c r="T797"/>
      <c r="U797"/>
      <c r="V797"/>
      <c r="W797"/>
      <c r="X797"/>
      <c r="Y797"/>
      <c r="Z797"/>
      <c r="AA797"/>
      <c r="AB797"/>
      <c r="AC797"/>
      <c r="AD797"/>
      <c r="AE797"/>
      <c r="AF797"/>
      <c r="AG797"/>
      <c r="AH797"/>
      <c r="AI797"/>
      <c r="AJ797"/>
      <c r="AK797"/>
      <c r="AL797"/>
      <c r="AM797"/>
    </row>
    <row r="798" spans="8:39" x14ac:dyDescent="0.25">
      <c r="H798"/>
      <c r="L798"/>
      <c r="M798" s="1"/>
      <c r="N798" s="1"/>
      <c r="O798" s="1"/>
      <c r="P798"/>
      <c r="Q798"/>
      <c r="R798"/>
      <c r="S798"/>
      <c r="T798"/>
      <c r="U798"/>
      <c r="V798"/>
      <c r="W798"/>
      <c r="X798"/>
      <c r="Y798"/>
      <c r="Z798"/>
      <c r="AA798"/>
      <c r="AB798"/>
      <c r="AC798"/>
      <c r="AD798"/>
      <c r="AE798"/>
      <c r="AF798"/>
      <c r="AG798"/>
      <c r="AH798"/>
      <c r="AI798"/>
      <c r="AJ798"/>
      <c r="AK798"/>
      <c r="AL798"/>
      <c r="AM798"/>
    </row>
    <row r="799" spans="8:39" x14ac:dyDescent="0.25">
      <c r="H799"/>
      <c r="L799"/>
      <c r="M799" s="1"/>
      <c r="N799" s="1"/>
      <c r="O799" s="1"/>
      <c r="P799"/>
      <c r="Q799"/>
      <c r="R799"/>
      <c r="S799"/>
      <c r="T799"/>
      <c r="U799"/>
      <c r="V799"/>
      <c r="W799"/>
      <c r="X799"/>
      <c r="Y799"/>
      <c r="Z799"/>
      <c r="AA799"/>
      <c r="AB799"/>
      <c r="AC799"/>
      <c r="AD799"/>
      <c r="AE799"/>
      <c r="AF799"/>
      <c r="AG799"/>
      <c r="AH799"/>
      <c r="AI799"/>
      <c r="AJ799"/>
      <c r="AK799"/>
      <c r="AL799"/>
      <c r="AM799"/>
    </row>
    <row r="800" spans="8:39" x14ac:dyDescent="0.25">
      <c r="H800"/>
      <c r="L800"/>
      <c r="M800" s="1"/>
      <c r="N800" s="1"/>
      <c r="O800" s="1"/>
      <c r="P800"/>
      <c r="Q800"/>
      <c r="R800"/>
      <c r="S800"/>
      <c r="T800"/>
      <c r="U800"/>
      <c r="V800"/>
      <c r="W800"/>
      <c r="X800"/>
      <c r="Y800"/>
      <c r="Z800"/>
      <c r="AA800"/>
      <c r="AB800"/>
      <c r="AC800"/>
      <c r="AD800"/>
      <c r="AE800"/>
      <c r="AF800"/>
      <c r="AG800"/>
      <c r="AH800"/>
      <c r="AI800"/>
      <c r="AJ800"/>
      <c r="AK800"/>
      <c r="AL800"/>
      <c r="AM800"/>
    </row>
    <row r="801" spans="8:39" x14ac:dyDescent="0.25">
      <c r="H801"/>
      <c r="L801"/>
      <c r="M801" s="1"/>
      <c r="N801" s="1"/>
      <c r="O801" s="1"/>
      <c r="P801"/>
      <c r="Q801"/>
      <c r="R801"/>
      <c r="S801"/>
      <c r="T801"/>
      <c r="U801"/>
      <c r="V801"/>
      <c r="W801"/>
      <c r="X801"/>
      <c r="Y801"/>
      <c r="Z801"/>
      <c r="AA801"/>
      <c r="AB801"/>
      <c r="AC801"/>
      <c r="AD801"/>
      <c r="AE801"/>
      <c r="AF801"/>
      <c r="AG801"/>
      <c r="AH801"/>
      <c r="AI801"/>
      <c r="AJ801"/>
      <c r="AK801"/>
      <c r="AL801"/>
      <c r="AM801"/>
    </row>
    <row r="802" spans="8:39" x14ac:dyDescent="0.25">
      <c r="H802"/>
      <c r="L802"/>
      <c r="M802" s="1"/>
      <c r="N802" s="1"/>
      <c r="O802" s="1"/>
      <c r="P802"/>
      <c r="Q802"/>
      <c r="R802"/>
      <c r="S802"/>
      <c r="T802"/>
      <c r="U802"/>
      <c r="V802"/>
      <c r="W802"/>
      <c r="X802"/>
      <c r="Y802"/>
      <c r="Z802"/>
      <c r="AA802"/>
      <c r="AB802"/>
      <c r="AC802"/>
      <c r="AD802"/>
      <c r="AE802"/>
      <c r="AF802"/>
      <c r="AG802"/>
      <c r="AH802"/>
      <c r="AI802"/>
      <c r="AJ802"/>
      <c r="AK802"/>
      <c r="AL802"/>
      <c r="AM802"/>
    </row>
    <row r="803" spans="8:39" x14ac:dyDescent="0.25">
      <c r="H803"/>
      <c r="L803"/>
      <c r="M803" s="1"/>
      <c r="N803" s="1"/>
      <c r="O803" s="1"/>
      <c r="P803"/>
      <c r="Q803"/>
      <c r="R803"/>
      <c r="S803"/>
      <c r="T803"/>
      <c r="U803"/>
      <c r="V803"/>
      <c r="W803"/>
      <c r="X803"/>
      <c r="Y803"/>
      <c r="Z803"/>
      <c r="AA803"/>
      <c r="AB803"/>
      <c r="AC803"/>
      <c r="AD803"/>
      <c r="AE803"/>
      <c r="AF803"/>
      <c r="AG803"/>
      <c r="AH803"/>
      <c r="AI803"/>
      <c r="AJ803"/>
      <c r="AK803"/>
      <c r="AL803"/>
      <c r="AM803"/>
    </row>
    <row r="804" spans="8:39" x14ac:dyDescent="0.25">
      <c r="H804"/>
      <c r="L804"/>
      <c r="M804" s="1"/>
      <c r="N804" s="1"/>
      <c r="O804" s="1"/>
      <c r="P804"/>
      <c r="Q804"/>
      <c r="R804"/>
      <c r="S804"/>
      <c r="T804"/>
      <c r="U804"/>
      <c r="V804"/>
      <c r="W804"/>
      <c r="X804"/>
      <c r="Y804"/>
      <c r="Z804"/>
      <c r="AA804"/>
      <c r="AB804"/>
      <c r="AC804"/>
      <c r="AD804"/>
      <c r="AE804"/>
      <c r="AF804"/>
      <c r="AG804"/>
      <c r="AH804"/>
      <c r="AI804"/>
      <c r="AJ804"/>
      <c r="AK804"/>
      <c r="AL804"/>
      <c r="AM804"/>
    </row>
    <row r="805" spans="8:39" x14ac:dyDescent="0.25">
      <c r="H805"/>
      <c r="L805"/>
      <c r="M805" s="1"/>
      <c r="N805" s="1"/>
      <c r="O805" s="1"/>
      <c r="P805"/>
      <c r="Q805"/>
      <c r="R805"/>
      <c r="S805"/>
      <c r="T805"/>
      <c r="U805"/>
      <c r="V805"/>
      <c r="W805"/>
      <c r="X805"/>
      <c r="Y805"/>
      <c r="Z805"/>
      <c r="AA805"/>
      <c r="AB805"/>
      <c r="AC805"/>
      <c r="AD805"/>
      <c r="AE805"/>
      <c r="AF805"/>
      <c r="AG805"/>
      <c r="AH805"/>
      <c r="AI805"/>
      <c r="AJ805"/>
      <c r="AK805"/>
      <c r="AL805"/>
      <c r="AM805"/>
    </row>
    <row r="806" spans="8:39" x14ac:dyDescent="0.25">
      <c r="H806"/>
      <c r="L806"/>
      <c r="M806" s="1"/>
      <c r="N806" s="1"/>
      <c r="O806" s="1"/>
      <c r="P806"/>
      <c r="Q806"/>
      <c r="R806"/>
      <c r="S806"/>
      <c r="T806"/>
      <c r="U806"/>
      <c r="V806"/>
      <c r="W806"/>
      <c r="X806"/>
      <c r="Y806"/>
      <c r="Z806"/>
      <c r="AA806"/>
      <c r="AB806"/>
      <c r="AC806"/>
      <c r="AD806"/>
      <c r="AE806"/>
      <c r="AF806"/>
      <c r="AG806"/>
      <c r="AH806"/>
      <c r="AI806"/>
      <c r="AJ806"/>
      <c r="AK806"/>
      <c r="AL806"/>
      <c r="AM806"/>
    </row>
    <row r="807" spans="8:39" x14ac:dyDescent="0.25">
      <c r="H807"/>
      <c r="L807"/>
      <c r="M807" s="1"/>
      <c r="N807" s="1"/>
      <c r="O807" s="1"/>
      <c r="P807"/>
      <c r="Q807"/>
      <c r="R807"/>
      <c r="S807"/>
      <c r="T807"/>
      <c r="U807"/>
      <c r="V807"/>
      <c r="W807"/>
      <c r="X807"/>
      <c r="Y807"/>
      <c r="Z807"/>
      <c r="AA807"/>
      <c r="AB807"/>
      <c r="AC807"/>
      <c r="AD807"/>
      <c r="AE807"/>
      <c r="AF807"/>
      <c r="AG807"/>
      <c r="AH807"/>
      <c r="AI807"/>
      <c r="AJ807"/>
      <c r="AK807"/>
      <c r="AL807"/>
      <c r="AM807"/>
    </row>
    <row r="808" spans="8:39" x14ac:dyDescent="0.25">
      <c r="H808"/>
      <c r="L808"/>
      <c r="M808" s="1"/>
      <c r="N808" s="1"/>
      <c r="O808" s="1"/>
      <c r="P808"/>
      <c r="Q808"/>
      <c r="R808"/>
      <c r="S808"/>
      <c r="T808"/>
      <c r="U808"/>
      <c r="V808"/>
      <c r="W808"/>
      <c r="X808"/>
      <c r="Y808"/>
      <c r="Z808"/>
      <c r="AA808"/>
      <c r="AB808"/>
      <c r="AC808"/>
      <c r="AD808"/>
      <c r="AE808"/>
      <c r="AF808"/>
      <c r="AG808"/>
      <c r="AH808"/>
      <c r="AI808"/>
      <c r="AJ808"/>
      <c r="AK808"/>
      <c r="AL808"/>
      <c r="AM808"/>
    </row>
    <row r="809" spans="8:39" x14ac:dyDescent="0.25">
      <c r="H809"/>
      <c r="L809"/>
      <c r="M809" s="1"/>
      <c r="N809" s="1"/>
      <c r="O809" s="1"/>
      <c r="P809"/>
      <c r="Q809"/>
      <c r="R809"/>
      <c r="S809"/>
      <c r="T809"/>
      <c r="U809"/>
      <c r="V809"/>
      <c r="W809"/>
      <c r="X809"/>
      <c r="Y809"/>
      <c r="Z809"/>
      <c r="AA809"/>
      <c r="AB809"/>
      <c r="AC809"/>
      <c r="AD809"/>
      <c r="AE809"/>
      <c r="AF809"/>
      <c r="AG809"/>
      <c r="AH809"/>
      <c r="AI809"/>
      <c r="AJ809"/>
      <c r="AK809"/>
      <c r="AL809"/>
      <c r="AM809"/>
    </row>
    <row r="810" spans="8:39" x14ac:dyDescent="0.25">
      <c r="H810"/>
      <c r="L810"/>
      <c r="M810" s="1"/>
      <c r="N810" s="1"/>
      <c r="O810" s="1"/>
      <c r="P810"/>
      <c r="Q810"/>
      <c r="R810"/>
      <c r="S810"/>
      <c r="T810"/>
      <c r="U810"/>
      <c r="V810"/>
      <c r="W810"/>
      <c r="X810"/>
      <c r="Y810"/>
      <c r="Z810"/>
      <c r="AA810"/>
      <c r="AB810"/>
      <c r="AC810"/>
      <c r="AD810"/>
      <c r="AE810"/>
      <c r="AF810"/>
      <c r="AG810"/>
      <c r="AH810"/>
      <c r="AI810"/>
      <c r="AJ810"/>
      <c r="AK810"/>
      <c r="AL810"/>
      <c r="AM810"/>
    </row>
    <row r="811" spans="8:39" x14ac:dyDescent="0.25">
      <c r="H811"/>
      <c r="L811"/>
      <c r="M811" s="1"/>
      <c r="N811" s="1"/>
      <c r="O811" s="1"/>
      <c r="P811"/>
      <c r="Q811"/>
      <c r="R811"/>
      <c r="S811"/>
      <c r="T811"/>
      <c r="U811"/>
      <c r="V811"/>
      <c r="W811"/>
      <c r="X811"/>
      <c r="Y811"/>
      <c r="Z811"/>
      <c r="AA811"/>
      <c r="AB811"/>
      <c r="AC811"/>
      <c r="AD811"/>
      <c r="AE811"/>
      <c r="AF811"/>
      <c r="AG811"/>
      <c r="AH811"/>
      <c r="AI811"/>
      <c r="AJ811"/>
      <c r="AK811"/>
      <c r="AL811"/>
      <c r="AM811"/>
    </row>
    <row r="812" spans="8:39" x14ac:dyDescent="0.25">
      <c r="H812"/>
      <c r="L812"/>
      <c r="M812" s="1"/>
      <c r="N812" s="1"/>
      <c r="O812" s="1"/>
      <c r="P812"/>
      <c r="Q812"/>
      <c r="R812"/>
      <c r="S812"/>
      <c r="T812"/>
      <c r="U812"/>
      <c r="V812"/>
      <c r="W812"/>
      <c r="X812"/>
      <c r="Y812"/>
      <c r="Z812"/>
      <c r="AA812"/>
      <c r="AB812"/>
      <c r="AC812"/>
      <c r="AD812"/>
      <c r="AE812"/>
      <c r="AF812"/>
      <c r="AG812"/>
      <c r="AH812"/>
      <c r="AI812"/>
      <c r="AJ812"/>
      <c r="AK812"/>
      <c r="AL812"/>
      <c r="AM812"/>
    </row>
    <row r="813" spans="8:39" x14ac:dyDescent="0.25">
      <c r="H813"/>
      <c r="L813"/>
      <c r="M813" s="1"/>
      <c r="N813" s="1"/>
      <c r="O813" s="1"/>
      <c r="P813"/>
      <c r="Q813"/>
      <c r="R813"/>
      <c r="S813"/>
      <c r="T813"/>
      <c r="U813"/>
      <c r="V813"/>
      <c r="W813"/>
      <c r="X813"/>
      <c r="Y813"/>
      <c r="Z813"/>
      <c r="AA813"/>
      <c r="AB813"/>
      <c r="AC813"/>
      <c r="AD813"/>
      <c r="AE813"/>
      <c r="AF813"/>
      <c r="AG813"/>
      <c r="AH813"/>
      <c r="AI813"/>
      <c r="AJ813"/>
      <c r="AK813"/>
      <c r="AL813"/>
      <c r="AM813"/>
    </row>
    <row r="814" spans="8:39" x14ac:dyDescent="0.25">
      <c r="H814"/>
      <c r="L814"/>
      <c r="M814" s="1"/>
      <c r="N814" s="1"/>
      <c r="O814" s="1"/>
      <c r="P814"/>
      <c r="Q814"/>
      <c r="R814"/>
      <c r="S814"/>
      <c r="T814"/>
      <c r="U814"/>
      <c r="V814"/>
      <c r="W814"/>
      <c r="X814"/>
      <c r="Y814"/>
      <c r="Z814"/>
      <c r="AA814"/>
      <c r="AB814"/>
      <c r="AC814"/>
      <c r="AD814"/>
      <c r="AE814"/>
      <c r="AF814"/>
      <c r="AG814"/>
      <c r="AH814"/>
      <c r="AI814"/>
      <c r="AJ814"/>
      <c r="AK814"/>
      <c r="AL814"/>
      <c r="AM814"/>
    </row>
    <row r="815" spans="8:39" x14ac:dyDescent="0.25">
      <c r="H815"/>
      <c r="L815"/>
      <c r="M815" s="1"/>
      <c r="N815" s="1"/>
      <c r="O815" s="1"/>
      <c r="P815"/>
      <c r="Q815"/>
      <c r="R815"/>
      <c r="S815"/>
      <c r="T815"/>
      <c r="U815"/>
      <c r="V815"/>
      <c r="W815"/>
      <c r="X815"/>
      <c r="Y815"/>
      <c r="Z815"/>
      <c r="AA815"/>
      <c r="AB815"/>
      <c r="AC815"/>
      <c r="AD815"/>
      <c r="AE815"/>
      <c r="AF815"/>
      <c r="AG815"/>
      <c r="AH815"/>
      <c r="AI815"/>
      <c r="AJ815"/>
      <c r="AK815"/>
      <c r="AL815"/>
      <c r="AM815"/>
    </row>
    <row r="816" spans="8:39" x14ac:dyDescent="0.25">
      <c r="H816"/>
      <c r="L816"/>
      <c r="M816" s="1"/>
      <c r="N816" s="1"/>
      <c r="O816" s="1"/>
      <c r="P816"/>
      <c r="Q816"/>
      <c r="R816"/>
      <c r="S816"/>
      <c r="T816"/>
      <c r="U816"/>
      <c r="V816"/>
      <c r="W816"/>
      <c r="X816"/>
      <c r="Y816"/>
      <c r="Z816"/>
      <c r="AA816"/>
      <c r="AB816"/>
      <c r="AC816"/>
      <c r="AD816"/>
      <c r="AE816"/>
      <c r="AF816"/>
      <c r="AG816"/>
      <c r="AH816"/>
      <c r="AI816"/>
      <c r="AJ816"/>
      <c r="AK816"/>
      <c r="AL816"/>
      <c r="AM816"/>
    </row>
    <row r="817" spans="8:39" x14ac:dyDescent="0.25">
      <c r="H817"/>
      <c r="L817"/>
      <c r="M817" s="1"/>
      <c r="N817" s="1"/>
      <c r="O817" s="1"/>
      <c r="P817"/>
      <c r="Q817"/>
      <c r="R817"/>
      <c r="S817"/>
      <c r="T817"/>
      <c r="U817"/>
      <c r="V817"/>
      <c r="W817"/>
      <c r="X817"/>
      <c r="Y817"/>
      <c r="Z817"/>
      <c r="AA817"/>
      <c r="AB817"/>
      <c r="AC817"/>
      <c r="AD817"/>
      <c r="AE817"/>
      <c r="AF817"/>
      <c r="AG817"/>
      <c r="AH817"/>
      <c r="AI817"/>
      <c r="AJ817"/>
      <c r="AK817"/>
      <c r="AL817"/>
      <c r="AM817"/>
    </row>
    <row r="818" spans="8:39" x14ac:dyDescent="0.25">
      <c r="H818"/>
      <c r="L818"/>
      <c r="M818" s="1"/>
      <c r="N818" s="1"/>
      <c r="O818" s="1"/>
      <c r="P818"/>
      <c r="Q818"/>
      <c r="R818"/>
      <c r="S818"/>
      <c r="T818"/>
      <c r="U818"/>
      <c r="V818"/>
      <c r="W818"/>
      <c r="X818"/>
      <c r="Y818"/>
      <c r="Z818"/>
      <c r="AA818"/>
      <c r="AB818"/>
      <c r="AC818"/>
      <c r="AD818"/>
      <c r="AE818"/>
      <c r="AF818"/>
      <c r="AG818"/>
      <c r="AH818"/>
      <c r="AI818"/>
      <c r="AJ818"/>
      <c r="AK818"/>
      <c r="AL818"/>
      <c r="AM818"/>
    </row>
    <row r="819" spans="8:39" x14ac:dyDescent="0.25">
      <c r="H819"/>
      <c r="L819"/>
      <c r="M819" s="1"/>
      <c r="N819" s="1"/>
      <c r="O819" s="1"/>
      <c r="P819"/>
      <c r="Q819"/>
      <c r="R819"/>
      <c r="S819"/>
      <c r="T819"/>
      <c r="U819"/>
      <c r="V819"/>
      <c r="W819"/>
      <c r="X819"/>
      <c r="Y819"/>
      <c r="Z819"/>
      <c r="AA819"/>
      <c r="AB819"/>
      <c r="AC819"/>
      <c r="AD819"/>
      <c r="AE819"/>
      <c r="AF819"/>
      <c r="AG819"/>
      <c r="AH819"/>
      <c r="AI819"/>
      <c r="AJ819"/>
      <c r="AK819"/>
      <c r="AL819"/>
      <c r="AM819"/>
    </row>
    <row r="820" spans="8:39" x14ac:dyDescent="0.25">
      <c r="H820"/>
      <c r="L820"/>
      <c r="M820" s="1"/>
      <c r="N820" s="1"/>
      <c r="O820" s="1"/>
      <c r="P820"/>
      <c r="Q820"/>
      <c r="R820"/>
      <c r="S820"/>
      <c r="T820"/>
      <c r="U820"/>
      <c r="V820"/>
      <c r="W820"/>
      <c r="X820"/>
      <c r="Y820"/>
      <c r="Z820"/>
      <c r="AA820"/>
      <c r="AB820"/>
      <c r="AC820"/>
      <c r="AD820"/>
      <c r="AE820"/>
      <c r="AF820"/>
      <c r="AG820"/>
      <c r="AH820"/>
      <c r="AI820"/>
      <c r="AJ820"/>
      <c r="AK820"/>
      <c r="AL820"/>
      <c r="AM820"/>
    </row>
    <row r="821" spans="8:39" x14ac:dyDescent="0.25">
      <c r="H821"/>
      <c r="L821"/>
      <c r="M821" s="1"/>
      <c r="N821" s="1"/>
      <c r="O821" s="1"/>
      <c r="P821"/>
      <c r="Q821"/>
      <c r="R821"/>
      <c r="S821"/>
      <c r="T821"/>
      <c r="U821"/>
      <c r="V821"/>
      <c r="W821"/>
      <c r="X821"/>
      <c r="Y821"/>
      <c r="Z821"/>
      <c r="AA821"/>
      <c r="AB821"/>
      <c r="AC821"/>
      <c r="AD821"/>
      <c r="AE821"/>
      <c r="AF821"/>
      <c r="AG821"/>
      <c r="AH821"/>
      <c r="AI821"/>
      <c r="AJ821"/>
      <c r="AK821"/>
      <c r="AL821"/>
      <c r="AM821"/>
    </row>
    <row r="822" spans="8:39" x14ac:dyDescent="0.25">
      <c r="H822"/>
      <c r="L822"/>
      <c r="M822" s="1"/>
      <c r="N822" s="1"/>
      <c r="O822" s="1"/>
      <c r="P822"/>
      <c r="Q822"/>
      <c r="R822"/>
      <c r="S822"/>
      <c r="T822"/>
      <c r="U822"/>
      <c r="V822"/>
      <c r="W822"/>
      <c r="X822"/>
      <c r="Y822"/>
      <c r="Z822"/>
      <c r="AA822"/>
      <c r="AB822"/>
      <c r="AC822"/>
      <c r="AD822"/>
      <c r="AE822"/>
      <c r="AF822"/>
      <c r="AG822"/>
      <c r="AH822"/>
      <c r="AI822"/>
      <c r="AJ822"/>
      <c r="AK822"/>
      <c r="AL822"/>
      <c r="AM822"/>
    </row>
    <row r="823" spans="8:39" x14ac:dyDescent="0.25">
      <c r="H823"/>
      <c r="L823"/>
      <c r="M823" s="1"/>
      <c r="N823" s="1"/>
      <c r="O823" s="1"/>
      <c r="P823"/>
      <c r="Q823"/>
      <c r="R823"/>
      <c r="S823"/>
      <c r="T823"/>
      <c r="U823"/>
      <c r="V823"/>
      <c r="W823"/>
      <c r="X823"/>
      <c r="Y823"/>
      <c r="Z823"/>
      <c r="AA823"/>
      <c r="AB823"/>
      <c r="AC823"/>
      <c r="AD823"/>
      <c r="AE823"/>
      <c r="AF823"/>
      <c r="AG823"/>
      <c r="AH823"/>
      <c r="AI823"/>
      <c r="AJ823"/>
      <c r="AK823"/>
      <c r="AL823"/>
      <c r="AM823"/>
    </row>
    <row r="824" spans="8:39" x14ac:dyDescent="0.25">
      <c r="H824"/>
      <c r="L824"/>
      <c r="M824" s="1"/>
      <c r="N824" s="1"/>
      <c r="O824" s="1"/>
      <c r="P824"/>
      <c r="Q824"/>
      <c r="R824"/>
      <c r="S824"/>
      <c r="T824"/>
      <c r="U824"/>
      <c r="V824"/>
      <c r="W824"/>
      <c r="X824"/>
      <c r="Y824"/>
      <c r="Z824"/>
      <c r="AA824"/>
      <c r="AB824"/>
      <c r="AC824"/>
      <c r="AD824"/>
      <c r="AE824"/>
      <c r="AF824"/>
      <c r="AG824"/>
      <c r="AH824"/>
      <c r="AI824"/>
      <c r="AJ824"/>
      <c r="AK824"/>
      <c r="AL824"/>
      <c r="AM824"/>
    </row>
    <row r="825" spans="8:39" x14ac:dyDescent="0.25">
      <c r="H825"/>
      <c r="L825"/>
      <c r="M825" s="1"/>
      <c r="N825" s="1"/>
      <c r="O825" s="1"/>
      <c r="P825"/>
      <c r="Q825"/>
      <c r="R825"/>
      <c r="S825"/>
      <c r="T825"/>
      <c r="U825"/>
      <c r="V825"/>
      <c r="W825"/>
      <c r="X825"/>
      <c r="Y825"/>
      <c r="Z825"/>
      <c r="AA825"/>
      <c r="AB825"/>
      <c r="AC825"/>
      <c r="AD825"/>
      <c r="AE825"/>
      <c r="AF825"/>
      <c r="AG825"/>
      <c r="AH825"/>
      <c r="AI825"/>
      <c r="AJ825"/>
      <c r="AK825"/>
      <c r="AL825"/>
      <c r="AM825"/>
    </row>
    <row r="826" spans="8:39" x14ac:dyDescent="0.25">
      <c r="H826"/>
      <c r="L826"/>
      <c r="M826" s="1"/>
      <c r="N826" s="1"/>
      <c r="O826" s="1"/>
      <c r="P826"/>
      <c r="Q826"/>
      <c r="R826"/>
      <c r="S826"/>
      <c r="T826"/>
      <c r="U826"/>
      <c r="V826"/>
      <c r="W826"/>
      <c r="X826"/>
      <c r="Y826"/>
      <c r="Z826"/>
      <c r="AA826"/>
      <c r="AB826"/>
      <c r="AC826"/>
      <c r="AD826"/>
      <c r="AE826"/>
      <c r="AF826"/>
      <c r="AG826"/>
      <c r="AH826"/>
      <c r="AI826"/>
      <c r="AJ826"/>
      <c r="AK826"/>
      <c r="AL826"/>
      <c r="AM826"/>
    </row>
    <row r="827" spans="8:39" x14ac:dyDescent="0.25">
      <c r="H827"/>
      <c r="L827"/>
      <c r="M827" s="1"/>
      <c r="N827" s="1"/>
      <c r="O827" s="1"/>
      <c r="P827"/>
      <c r="Q827"/>
      <c r="R827"/>
      <c r="S827"/>
      <c r="T827"/>
      <c r="U827"/>
      <c r="V827"/>
      <c r="W827"/>
      <c r="X827"/>
      <c r="Y827"/>
      <c r="Z827"/>
      <c r="AA827"/>
      <c r="AB827"/>
      <c r="AC827"/>
      <c r="AD827"/>
      <c r="AE827"/>
      <c r="AF827"/>
      <c r="AG827"/>
      <c r="AH827"/>
      <c r="AI827"/>
      <c r="AJ827"/>
      <c r="AK827"/>
      <c r="AL827"/>
      <c r="AM827"/>
    </row>
    <row r="828" spans="8:39" x14ac:dyDescent="0.25">
      <c r="H828"/>
      <c r="L828"/>
      <c r="M828" s="1"/>
      <c r="N828" s="1"/>
      <c r="O828" s="1"/>
      <c r="P828"/>
      <c r="Q828"/>
      <c r="R828"/>
      <c r="S828"/>
      <c r="T828"/>
      <c r="U828"/>
      <c r="V828"/>
      <c r="W828"/>
      <c r="X828"/>
      <c r="Y828"/>
      <c r="Z828"/>
      <c r="AA828"/>
      <c r="AB828"/>
      <c r="AC828"/>
      <c r="AD828"/>
      <c r="AE828"/>
      <c r="AF828"/>
      <c r="AG828"/>
      <c r="AH828"/>
      <c r="AI828"/>
      <c r="AJ828"/>
      <c r="AK828"/>
      <c r="AL828"/>
      <c r="AM828"/>
    </row>
    <row r="829" spans="8:39" x14ac:dyDescent="0.25">
      <c r="H829"/>
      <c r="L829"/>
      <c r="M829" s="1"/>
      <c r="N829" s="1"/>
      <c r="O829" s="1"/>
      <c r="P829"/>
      <c r="Q829"/>
      <c r="R829"/>
      <c r="S829"/>
      <c r="T829"/>
      <c r="U829"/>
      <c r="V829"/>
      <c r="W829"/>
      <c r="X829"/>
      <c r="Y829"/>
      <c r="Z829"/>
      <c r="AA829"/>
      <c r="AB829"/>
      <c r="AC829"/>
      <c r="AD829"/>
      <c r="AE829"/>
      <c r="AF829"/>
      <c r="AG829"/>
      <c r="AH829"/>
      <c r="AI829"/>
      <c r="AJ829"/>
      <c r="AK829"/>
      <c r="AL829"/>
      <c r="AM829"/>
    </row>
    <row r="830" spans="8:39" x14ac:dyDescent="0.25">
      <c r="H830"/>
      <c r="L830"/>
      <c r="M830" s="1"/>
      <c r="N830" s="1"/>
      <c r="O830" s="1"/>
      <c r="P830"/>
      <c r="Q830"/>
      <c r="R830"/>
      <c r="S830"/>
      <c r="T830"/>
      <c r="U830"/>
      <c r="V830"/>
      <c r="W830"/>
      <c r="X830"/>
      <c r="Y830"/>
      <c r="Z830"/>
      <c r="AA830"/>
      <c r="AB830"/>
      <c r="AC830"/>
      <c r="AD830"/>
      <c r="AE830"/>
      <c r="AF830"/>
      <c r="AG830"/>
      <c r="AH830"/>
      <c r="AI830"/>
      <c r="AJ830"/>
      <c r="AK830"/>
      <c r="AL830"/>
      <c r="AM830"/>
    </row>
    <row r="831" spans="8:39" x14ac:dyDescent="0.25">
      <c r="H831"/>
      <c r="L831"/>
      <c r="M831" s="1"/>
      <c r="N831" s="1"/>
      <c r="O831" s="1"/>
      <c r="P831"/>
      <c r="Q831"/>
      <c r="R831"/>
      <c r="S831"/>
      <c r="T831"/>
      <c r="U831"/>
      <c r="V831"/>
      <c r="W831"/>
      <c r="X831"/>
      <c r="Y831"/>
      <c r="Z831"/>
      <c r="AA831"/>
      <c r="AB831"/>
      <c r="AC831"/>
      <c r="AD831"/>
      <c r="AE831"/>
      <c r="AF831"/>
      <c r="AG831"/>
      <c r="AH831"/>
      <c r="AI831"/>
      <c r="AJ831"/>
      <c r="AK831"/>
      <c r="AL831"/>
      <c r="AM831"/>
    </row>
    <row r="832" spans="8:39" x14ac:dyDescent="0.25">
      <c r="H832"/>
      <c r="L832"/>
      <c r="M832" s="1"/>
      <c r="N832" s="1"/>
      <c r="O832" s="1"/>
      <c r="P832"/>
      <c r="Q832"/>
      <c r="R832"/>
      <c r="S832"/>
      <c r="T832"/>
      <c r="U832"/>
      <c r="V832"/>
      <c r="W832"/>
      <c r="X832"/>
      <c r="Y832"/>
      <c r="Z832"/>
      <c r="AA832"/>
      <c r="AB832"/>
      <c r="AC832"/>
      <c r="AD832"/>
      <c r="AE832"/>
      <c r="AF832"/>
      <c r="AG832"/>
      <c r="AH832"/>
      <c r="AI832"/>
      <c r="AJ832"/>
      <c r="AK832"/>
      <c r="AL832"/>
      <c r="AM832"/>
    </row>
    <row r="833" spans="8:39" x14ac:dyDescent="0.25">
      <c r="H833"/>
      <c r="L833"/>
      <c r="M833" s="1"/>
      <c r="N833" s="1"/>
      <c r="O833" s="1"/>
      <c r="P833"/>
      <c r="Q833"/>
      <c r="R833"/>
      <c r="S833"/>
      <c r="T833"/>
      <c r="U833"/>
      <c r="V833"/>
      <c r="W833"/>
      <c r="X833"/>
      <c r="Y833"/>
      <c r="Z833"/>
      <c r="AA833"/>
      <c r="AB833"/>
      <c r="AC833"/>
      <c r="AD833"/>
      <c r="AE833"/>
      <c r="AF833"/>
      <c r="AG833"/>
      <c r="AH833"/>
      <c r="AI833"/>
      <c r="AJ833"/>
      <c r="AK833"/>
      <c r="AL833"/>
      <c r="AM833"/>
    </row>
    <row r="834" spans="8:39" x14ac:dyDescent="0.25">
      <c r="H834"/>
      <c r="L834"/>
      <c r="M834" s="1"/>
      <c r="N834" s="1"/>
      <c r="O834" s="1"/>
      <c r="P834"/>
      <c r="Q834"/>
      <c r="R834"/>
      <c r="S834"/>
      <c r="T834"/>
      <c r="U834"/>
      <c r="V834"/>
      <c r="W834"/>
      <c r="X834"/>
      <c r="Y834"/>
      <c r="Z834"/>
      <c r="AA834"/>
      <c r="AB834"/>
      <c r="AC834"/>
      <c r="AD834"/>
      <c r="AE834"/>
      <c r="AF834"/>
      <c r="AG834"/>
      <c r="AH834"/>
      <c r="AI834"/>
      <c r="AJ834"/>
      <c r="AK834"/>
      <c r="AL834"/>
      <c r="AM834"/>
    </row>
    <row r="835" spans="8:39" x14ac:dyDescent="0.25">
      <c r="H835"/>
      <c r="L835"/>
      <c r="M835" s="1"/>
      <c r="N835" s="1"/>
      <c r="O835" s="1"/>
      <c r="P835"/>
      <c r="Q835"/>
      <c r="R835"/>
      <c r="S835"/>
      <c r="T835"/>
      <c r="U835"/>
      <c r="V835"/>
      <c r="W835"/>
      <c r="X835"/>
      <c r="Y835"/>
      <c r="Z835"/>
      <c r="AA835"/>
      <c r="AB835"/>
      <c r="AC835"/>
      <c r="AD835"/>
      <c r="AE835"/>
      <c r="AF835"/>
      <c r="AG835"/>
      <c r="AH835"/>
      <c r="AI835"/>
      <c r="AJ835"/>
      <c r="AK835"/>
      <c r="AL835"/>
      <c r="AM835"/>
    </row>
    <row r="836" spans="8:39" x14ac:dyDescent="0.25">
      <c r="H836"/>
      <c r="L836"/>
      <c r="M836" s="1"/>
      <c r="N836" s="1"/>
      <c r="O836" s="1"/>
      <c r="P836"/>
      <c r="Q836"/>
      <c r="R836"/>
      <c r="S836"/>
      <c r="T836"/>
      <c r="U836"/>
      <c r="V836"/>
      <c r="W836"/>
      <c r="X836"/>
      <c r="Y836"/>
      <c r="Z836"/>
      <c r="AA836"/>
      <c r="AB836"/>
      <c r="AC836"/>
      <c r="AD836"/>
      <c r="AE836"/>
      <c r="AF836"/>
      <c r="AG836"/>
      <c r="AH836"/>
      <c r="AI836"/>
      <c r="AJ836"/>
      <c r="AK836"/>
      <c r="AL836"/>
      <c r="AM836"/>
    </row>
    <row r="837" spans="8:39" x14ac:dyDescent="0.25">
      <c r="H837"/>
      <c r="L837"/>
      <c r="M837" s="1"/>
      <c r="N837" s="1"/>
      <c r="O837" s="1"/>
      <c r="P837"/>
      <c r="Q837"/>
      <c r="R837"/>
      <c r="S837"/>
      <c r="T837"/>
      <c r="U837"/>
      <c r="V837"/>
      <c r="W837"/>
      <c r="X837"/>
      <c r="Y837"/>
      <c r="Z837"/>
      <c r="AA837"/>
      <c r="AB837"/>
      <c r="AC837"/>
      <c r="AD837"/>
      <c r="AE837"/>
      <c r="AF837"/>
      <c r="AG837"/>
      <c r="AH837"/>
      <c r="AI837"/>
      <c r="AJ837"/>
      <c r="AK837"/>
      <c r="AL837"/>
      <c r="AM837"/>
    </row>
    <row r="838" spans="8:39" x14ac:dyDescent="0.25">
      <c r="H838"/>
      <c r="L838"/>
      <c r="M838" s="1"/>
      <c r="N838" s="1"/>
      <c r="O838" s="1"/>
      <c r="P838"/>
      <c r="Q838"/>
      <c r="R838"/>
      <c r="S838"/>
      <c r="T838"/>
      <c r="U838"/>
      <c r="V838"/>
      <c r="W838"/>
      <c r="X838"/>
      <c r="Y838"/>
      <c r="Z838"/>
      <c r="AA838"/>
      <c r="AB838"/>
      <c r="AC838"/>
      <c r="AD838"/>
      <c r="AE838"/>
      <c r="AF838"/>
      <c r="AG838"/>
      <c r="AH838"/>
      <c r="AI838"/>
      <c r="AJ838"/>
      <c r="AK838"/>
      <c r="AL838"/>
      <c r="AM838"/>
    </row>
    <row r="839" spans="8:39" x14ac:dyDescent="0.25">
      <c r="H839"/>
      <c r="L839"/>
      <c r="M839" s="1"/>
      <c r="N839" s="1"/>
      <c r="O839" s="1"/>
      <c r="P839"/>
      <c r="Q839"/>
      <c r="R839"/>
      <c r="S839"/>
      <c r="T839"/>
      <c r="U839"/>
      <c r="V839"/>
      <c r="W839"/>
      <c r="X839"/>
      <c r="Y839"/>
      <c r="Z839"/>
      <c r="AA839"/>
      <c r="AB839"/>
      <c r="AC839"/>
      <c r="AD839"/>
      <c r="AE839"/>
      <c r="AF839"/>
      <c r="AG839"/>
      <c r="AH839"/>
      <c r="AI839"/>
      <c r="AJ839"/>
      <c r="AK839"/>
      <c r="AL839"/>
      <c r="AM839"/>
    </row>
    <row r="840" spans="8:39" x14ac:dyDescent="0.25">
      <c r="H840"/>
      <c r="L840"/>
      <c r="M840" s="1"/>
      <c r="N840" s="1"/>
      <c r="O840" s="1"/>
      <c r="P840"/>
      <c r="Q840"/>
      <c r="R840"/>
      <c r="S840"/>
      <c r="T840"/>
      <c r="U840"/>
      <c r="V840"/>
      <c r="W840"/>
      <c r="X840"/>
      <c r="Y840"/>
      <c r="Z840"/>
      <c r="AA840"/>
      <c r="AB840"/>
      <c r="AC840"/>
      <c r="AD840"/>
      <c r="AE840"/>
      <c r="AF840"/>
      <c r="AG840"/>
      <c r="AH840"/>
      <c r="AI840"/>
      <c r="AJ840"/>
      <c r="AK840"/>
      <c r="AL840"/>
      <c r="AM840"/>
    </row>
    <row r="841" spans="8:39" x14ac:dyDescent="0.25">
      <c r="H841"/>
      <c r="L841"/>
      <c r="M841" s="1"/>
      <c r="N841" s="1"/>
      <c r="O841" s="1"/>
      <c r="P841"/>
      <c r="Q841"/>
      <c r="R841"/>
      <c r="S841"/>
      <c r="T841"/>
      <c r="U841"/>
      <c r="V841"/>
      <c r="W841"/>
      <c r="X841"/>
      <c r="Y841"/>
      <c r="Z841"/>
      <c r="AA841"/>
      <c r="AB841"/>
      <c r="AC841"/>
      <c r="AD841"/>
      <c r="AE841"/>
      <c r="AF841"/>
      <c r="AG841"/>
      <c r="AH841"/>
      <c r="AI841"/>
      <c r="AJ841"/>
      <c r="AK841"/>
      <c r="AL841"/>
      <c r="AM841"/>
    </row>
    <row r="842" spans="8:39" x14ac:dyDescent="0.25">
      <c r="H842"/>
      <c r="L842"/>
      <c r="M842" s="1"/>
      <c r="N842" s="1"/>
      <c r="O842" s="1"/>
      <c r="P842"/>
      <c r="Q842"/>
      <c r="R842"/>
      <c r="S842"/>
      <c r="T842"/>
      <c r="U842"/>
      <c r="V842"/>
      <c r="W842"/>
      <c r="X842"/>
      <c r="Y842"/>
      <c r="Z842"/>
      <c r="AA842"/>
      <c r="AB842"/>
      <c r="AC842"/>
      <c r="AD842"/>
      <c r="AE842"/>
      <c r="AF842"/>
      <c r="AG842"/>
      <c r="AH842"/>
      <c r="AI842"/>
      <c r="AJ842"/>
      <c r="AK842"/>
      <c r="AL842"/>
      <c r="AM842"/>
    </row>
    <row r="843" spans="8:39" x14ac:dyDescent="0.25">
      <c r="H843"/>
      <c r="L843"/>
      <c r="M843" s="1"/>
      <c r="N843" s="1"/>
      <c r="O843" s="1"/>
      <c r="P843"/>
      <c r="Q843"/>
      <c r="R843"/>
      <c r="S843"/>
      <c r="T843"/>
      <c r="U843"/>
      <c r="V843"/>
      <c r="W843"/>
      <c r="X843"/>
      <c r="Y843"/>
      <c r="Z843"/>
      <c r="AA843"/>
      <c r="AB843"/>
      <c r="AC843"/>
      <c r="AD843"/>
      <c r="AE843"/>
      <c r="AF843"/>
      <c r="AG843"/>
      <c r="AH843"/>
      <c r="AI843"/>
      <c r="AJ843"/>
      <c r="AK843"/>
      <c r="AL843"/>
      <c r="AM843"/>
    </row>
    <row r="844" spans="8:39" x14ac:dyDescent="0.25">
      <c r="H844"/>
      <c r="L844"/>
      <c r="M844" s="1"/>
      <c r="N844" s="1"/>
      <c r="O844" s="1"/>
      <c r="P844"/>
      <c r="Q844"/>
      <c r="R844"/>
      <c r="S844"/>
      <c r="T844"/>
      <c r="U844"/>
      <c r="V844"/>
      <c r="W844"/>
      <c r="X844"/>
      <c r="Y844"/>
      <c r="Z844"/>
      <c r="AA844"/>
      <c r="AB844"/>
      <c r="AC844"/>
      <c r="AD844"/>
      <c r="AE844"/>
      <c r="AF844"/>
      <c r="AG844"/>
      <c r="AH844"/>
      <c r="AI844"/>
      <c r="AJ844"/>
      <c r="AK844"/>
      <c r="AL844"/>
      <c r="AM844"/>
    </row>
    <row r="845" spans="8:39" x14ac:dyDescent="0.25">
      <c r="H845"/>
      <c r="L845"/>
      <c r="M845" s="1"/>
      <c r="N845" s="1"/>
      <c r="O845" s="1"/>
      <c r="P845"/>
      <c r="Q845"/>
      <c r="R845"/>
      <c r="S845"/>
      <c r="T845"/>
      <c r="U845"/>
      <c r="V845"/>
      <c r="W845"/>
      <c r="X845"/>
      <c r="Y845"/>
      <c r="Z845"/>
      <c r="AA845"/>
      <c r="AB845"/>
      <c r="AC845"/>
      <c r="AD845"/>
      <c r="AE845"/>
      <c r="AF845"/>
      <c r="AG845"/>
      <c r="AH845"/>
      <c r="AI845"/>
      <c r="AJ845"/>
      <c r="AK845"/>
      <c r="AL845"/>
      <c r="AM845"/>
    </row>
    <row r="846" spans="8:39" x14ac:dyDescent="0.25">
      <c r="H846"/>
      <c r="L846"/>
      <c r="M846" s="1"/>
      <c r="N846" s="1"/>
      <c r="O846" s="1"/>
      <c r="P846"/>
      <c r="Q846"/>
      <c r="R846"/>
      <c r="S846"/>
      <c r="T846"/>
      <c r="U846"/>
      <c r="V846"/>
      <c r="W846"/>
      <c r="X846"/>
      <c r="Y846"/>
      <c r="Z846"/>
      <c r="AA846"/>
      <c r="AB846"/>
      <c r="AC846"/>
      <c r="AD846"/>
      <c r="AE846"/>
      <c r="AF846"/>
      <c r="AG846"/>
      <c r="AH846"/>
      <c r="AI846"/>
      <c r="AJ846"/>
      <c r="AK846"/>
      <c r="AL846"/>
      <c r="AM846"/>
    </row>
  </sheetData>
  <mergeCells count="23">
    <mergeCell ref="A8:A9"/>
    <mergeCell ref="A6:A7"/>
    <mergeCell ref="E13:E14"/>
    <mergeCell ref="F13:F14"/>
    <mergeCell ref="B6:D7"/>
    <mergeCell ref="B8:D9"/>
    <mergeCell ref="E6:F6"/>
    <mergeCell ref="E7:F7"/>
    <mergeCell ref="E8:F8"/>
    <mergeCell ref="E9:F9"/>
    <mergeCell ref="E10:F10"/>
    <mergeCell ref="E11:F11"/>
    <mergeCell ref="E12:F12"/>
    <mergeCell ref="J10:K12"/>
    <mergeCell ref="I10:I12"/>
    <mergeCell ref="B1:I1"/>
    <mergeCell ref="I3:K3"/>
    <mergeCell ref="E5:F5"/>
    <mergeCell ref="M2:P2"/>
    <mergeCell ref="N4:P5"/>
    <mergeCell ref="M4:M5"/>
    <mergeCell ref="M6:M8"/>
    <mergeCell ref="N6:P8"/>
  </mergeCells>
  <pageMargins left="0.7" right="0.7" top="0.75" bottom="0.75" header="0.3" footer="0.3"/>
  <drawing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Sheet1!$A$2:$A$17</xm:f>
          </x14:formula1>
          <xm:sqref>C14:D14</xm:sqref>
        </x14:dataValidation>
        <x14:dataValidation type="list" allowBlank="1" showInputMessage="1" showErrorMessage="1">
          <x14:formula1>
            <xm:f>Sheet1!$C$2:$C$4</xm:f>
          </x14:formula1>
          <xm:sqref>N13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850"/>
  <sheetViews>
    <sheetView workbookViewId="0">
      <pane xSplit="1" ySplit="19" topLeftCell="E20" activePane="bottomRight" state="frozen"/>
      <selection pane="topRight" activeCell="B1" sqref="B1"/>
      <selection pane="bottomLeft" activeCell="A20" sqref="A20"/>
      <selection pane="bottomRight" activeCell="K26" sqref="K26"/>
    </sheetView>
  </sheetViews>
  <sheetFormatPr baseColWidth="10" defaultRowHeight="15" x14ac:dyDescent="0.25"/>
  <cols>
    <col min="2" max="2" width="23.6640625" customWidth="1"/>
    <col min="3" max="3" width="26.6640625" customWidth="1"/>
    <col min="4" max="4" width="25.83203125" customWidth="1"/>
    <col min="5" max="5" width="26.33203125" customWidth="1"/>
    <col min="6" max="6" width="12.6640625" customWidth="1"/>
    <col min="7" max="7" width="12.83203125" customWidth="1"/>
    <col min="8" max="8" width="3.83203125" style="1" customWidth="1"/>
    <col min="9" max="9" width="12.83203125" customWidth="1"/>
    <col min="10" max="10" width="19.5" customWidth="1"/>
    <col min="11" max="11" width="13.83203125" customWidth="1"/>
    <col min="12" max="12" width="14.5" customWidth="1"/>
    <col min="13" max="13" width="3.6640625" style="1" customWidth="1"/>
    <col min="14" max="14" width="12.6640625" customWidth="1"/>
    <col min="15" max="15" width="18.83203125" customWidth="1"/>
    <col min="16" max="16" width="13.5" customWidth="1"/>
    <col min="17" max="40" width="10.83203125" style="1"/>
  </cols>
  <sheetData>
    <row r="1" spans="1:100" s="1" customFormat="1" ht="16" customHeight="1" x14ac:dyDescent="0.25">
      <c r="A1" s="40"/>
      <c r="B1" s="96" t="s">
        <v>145</v>
      </c>
      <c r="C1" s="96"/>
      <c r="D1" s="96"/>
      <c r="E1" s="96"/>
      <c r="F1" s="96"/>
      <c r="G1" s="96"/>
      <c r="H1" s="96"/>
      <c r="I1" s="96"/>
    </row>
    <row r="2" spans="1:100" s="1" customFormat="1" ht="18" thickBot="1" x14ac:dyDescent="0.3">
      <c r="A2" s="191" t="s">
        <v>39</v>
      </c>
      <c r="B2" s="191" t="s">
        <v>12</v>
      </c>
      <c r="C2" s="191"/>
      <c r="D2" s="191"/>
      <c r="E2" s="191"/>
      <c r="F2" s="191"/>
      <c r="G2" s="192"/>
      <c r="I2" s="12" t="s">
        <v>40</v>
      </c>
      <c r="J2" s="12" t="s">
        <v>85</v>
      </c>
      <c r="K2" s="12"/>
      <c r="L2" s="12"/>
      <c r="N2" s="119" t="s">
        <v>31</v>
      </c>
      <c r="O2" s="119"/>
      <c r="P2" s="119"/>
      <c r="Q2" s="119"/>
    </row>
    <row r="3" spans="1:100" s="1" customFormat="1" ht="17" x14ac:dyDescent="0.25">
      <c r="A3" s="87"/>
      <c r="B3" s="87"/>
      <c r="C3" s="87"/>
      <c r="D3" s="87"/>
      <c r="E3" s="188" t="s">
        <v>13</v>
      </c>
      <c r="F3" s="189"/>
      <c r="G3" s="190"/>
      <c r="I3" s="118" t="s">
        <v>36</v>
      </c>
      <c r="J3" s="118"/>
      <c r="K3" s="118"/>
      <c r="L3" s="118"/>
      <c r="N3" s="74"/>
      <c r="O3" s="74"/>
      <c r="P3" s="70"/>
      <c r="Q3" s="70"/>
    </row>
    <row r="4" spans="1:100" ht="16" x14ac:dyDescent="0.25">
      <c r="A4" s="17" t="s">
        <v>146</v>
      </c>
      <c r="B4" s="123" t="s">
        <v>117</v>
      </c>
      <c r="C4" s="123"/>
      <c r="D4" s="123"/>
      <c r="E4" s="88"/>
      <c r="F4" s="90" t="s">
        <v>142</v>
      </c>
      <c r="G4" s="90" t="s">
        <v>143</v>
      </c>
      <c r="I4" s="196"/>
      <c r="J4" s="13"/>
      <c r="K4" s="208" t="s">
        <v>153</v>
      </c>
      <c r="L4" s="197" t="s">
        <v>86</v>
      </c>
      <c r="N4" s="103" t="s">
        <v>155</v>
      </c>
      <c r="O4" s="98" t="s">
        <v>156</v>
      </c>
      <c r="P4" s="98"/>
      <c r="Q4" s="98"/>
    </row>
    <row r="5" spans="1:100" ht="16" x14ac:dyDescent="0.25">
      <c r="A5" s="17" t="s">
        <v>148</v>
      </c>
      <c r="B5" s="85" t="s">
        <v>61</v>
      </c>
      <c r="C5" s="85"/>
      <c r="D5" s="85"/>
      <c r="E5" s="89" t="s">
        <v>0</v>
      </c>
      <c r="F5" s="91">
        <f>IFERROR(AVERAGE(PKPT5[C]),"")</f>
        <v>1.4584271978021981</v>
      </c>
      <c r="G5" s="91">
        <f>IFERROR(AVERAGE(PKPT5[G]),"")</f>
        <v>0.94760416666666658</v>
      </c>
      <c r="I5" s="198"/>
      <c r="J5" s="94"/>
      <c r="K5" s="209"/>
      <c r="L5" s="199"/>
      <c r="N5" s="105"/>
      <c r="O5" s="114"/>
      <c r="P5" s="114"/>
      <c r="Q5" s="114"/>
    </row>
    <row r="6" spans="1:100" ht="16" x14ac:dyDescent="0.25">
      <c r="A6" s="186" t="s">
        <v>147</v>
      </c>
      <c r="B6" s="182" t="s">
        <v>122</v>
      </c>
      <c r="C6" s="182"/>
      <c r="D6" s="183"/>
      <c r="E6" s="89" t="s">
        <v>9</v>
      </c>
      <c r="F6" s="91">
        <f>IFERROR(STDEV(PKPT5[C]),"")</f>
        <v>0.3894180586726273</v>
      </c>
      <c r="G6" s="91">
        <f>IFERROR(STDEV(PKPT5[G]),"")</f>
        <v>0.29689385034033183</v>
      </c>
      <c r="I6" s="200" t="s">
        <v>11</v>
      </c>
      <c r="J6" s="93"/>
      <c r="K6" s="207">
        <f>IFERROR(AVERAGEIF(PKPT5[D],"&lt;&gt;"),"")</f>
        <v>1.4584271978021981</v>
      </c>
      <c r="L6" s="201">
        <f>IFERROR(AVERAGEIF(PKPT5[I],"&lt;&gt;"),"")</f>
        <v>0.88380952380952382</v>
      </c>
      <c r="N6" s="218" t="s">
        <v>150</v>
      </c>
      <c r="O6" s="151" t="s">
        <v>38</v>
      </c>
      <c r="P6" s="151"/>
      <c r="Q6" s="151"/>
    </row>
    <row r="7" spans="1:100" ht="16" x14ac:dyDescent="0.25">
      <c r="A7" s="187"/>
      <c r="B7" s="184"/>
      <c r="C7" s="184"/>
      <c r="D7" s="185"/>
      <c r="E7" s="89" t="s">
        <v>6</v>
      </c>
      <c r="F7" s="91">
        <f>IFERROR((F6/F5),"")</f>
        <v>0.26701233990936779</v>
      </c>
      <c r="G7" s="91">
        <f>IFERROR((G6/G5),"")</f>
        <v>0.31330998826725137</v>
      </c>
      <c r="I7" s="172" t="s">
        <v>30</v>
      </c>
      <c r="J7" s="10"/>
      <c r="K7" s="207">
        <f>IFERROR((COUNTIF(PKPT5[D],"&lt;&gt;"))-((COUNTIF(PKPT5[D],"*"))),"")</f>
        <v>40</v>
      </c>
      <c r="L7" s="201">
        <f>IFERROR((COUNTIF(PKPT5[I],"&lt;&gt;"))-((COUNTIF(PKPT5[I],"*"))),"")</f>
        <v>29</v>
      </c>
      <c r="N7" s="219"/>
      <c r="O7" s="153"/>
      <c r="P7" s="153"/>
      <c r="Q7" s="153"/>
    </row>
    <row r="8" spans="1:100" ht="16" x14ac:dyDescent="0.25">
      <c r="A8" s="17" t="s">
        <v>151</v>
      </c>
      <c r="B8" s="85" t="s">
        <v>62</v>
      </c>
      <c r="C8" s="85"/>
      <c r="D8" s="86"/>
      <c r="E8" s="89" t="s">
        <v>1</v>
      </c>
      <c r="F8" s="91">
        <f>IFERROR(QUARTILE(PKPT5[C],3),"")</f>
        <v>1.7964285714285713</v>
      </c>
      <c r="G8" s="91">
        <f>IFERROR(QUARTILE(PKPT5[G],3),"")</f>
        <v>1.0803571428571428</v>
      </c>
      <c r="I8" s="172" t="s">
        <v>9</v>
      </c>
      <c r="J8" s="10"/>
      <c r="K8" s="207">
        <f>IFERROR(STDEV(PKPT5[D]),"")</f>
        <v>0.3894180586726273</v>
      </c>
      <c r="L8" s="201">
        <f>IFERROR(STDEV(PKPT5[I]),"")</f>
        <v>0.22935660032660679</v>
      </c>
      <c r="N8" s="220"/>
      <c r="O8" s="152"/>
      <c r="P8" s="153"/>
      <c r="Q8" s="153"/>
    </row>
    <row r="9" spans="1:100" ht="17" x14ac:dyDescent="0.25">
      <c r="A9" s="186" t="s">
        <v>152</v>
      </c>
      <c r="B9" s="182" t="s">
        <v>141</v>
      </c>
      <c r="C9" s="182"/>
      <c r="D9" s="183"/>
      <c r="E9" s="89" t="s">
        <v>2</v>
      </c>
      <c r="F9" s="91">
        <f>IFERROR(QUARTILE(PKPT5[C],1),"")</f>
        <v>1.157142857142857</v>
      </c>
      <c r="G9" s="91">
        <f>IFERROR(QUARTILE(PKPT5[G],1),"")</f>
        <v>0.76785714285714302</v>
      </c>
      <c r="I9" s="202"/>
      <c r="J9" s="203"/>
      <c r="K9" s="203"/>
      <c r="L9" s="204" t="s">
        <v>42</v>
      </c>
      <c r="N9" s="73"/>
      <c r="O9" s="61"/>
      <c r="P9" s="164"/>
      <c r="Q9" s="164"/>
    </row>
    <row r="10" spans="1:100" ht="16" x14ac:dyDescent="0.25">
      <c r="A10" s="187"/>
      <c r="B10" s="184"/>
      <c r="C10" s="184"/>
      <c r="D10" s="185"/>
      <c r="E10" s="89" t="s">
        <v>3</v>
      </c>
      <c r="F10" s="91">
        <f>IFERROR((F8-F9),"")</f>
        <v>0.63928571428571423</v>
      </c>
      <c r="G10" s="91">
        <f>IFERROR((G8-G9),"")</f>
        <v>0.31249999999999978</v>
      </c>
      <c r="I10" s="172" t="s">
        <v>10</v>
      </c>
      <c r="J10" s="10"/>
      <c r="K10" s="10"/>
      <c r="L10" s="205">
        <f>SQRT(VAR(PKPT5[D])/$K$7 + VAR(PKPT5[I])/$L$7)</f>
        <v>7.4867263648023749E-2</v>
      </c>
      <c r="N10" s="62"/>
      <c r="O10" s="60"/>
    </row>
    <row r="11" spans="1:100" ht="17" thickBot="1" x14ac:dyDescent="0.3">
      <c r="A11" s="5"/>
      <c r="B11" s="5"/>
      <c r="C11" s="5"/>
      <c r="D11" s="18"/>
      <c r="E11" s="89" t="s">
        <v>4</v>
      </c>
      <c r="F11" s="91">
        <f>IFERROR(F8+(1.5*F10),"")</f>
        <v>2.7553571428571426</v>
      </c>
      <c r="G11" s="91">
        <f>IFERROR(G8+(1.5*G10),"")</f>
        <v>1.5491071428571423</v>
      </c>
      <c r="I11" s="172" t="s">
        <v>8</v>
      </c>
      <c r="J11" s="10"/>
      <c r="K11" s="10"/>
      <c r="L11" s="175">
        <f>1.65*(L10)/(K6-L6)</f>
        <v>0.21497943869511757</v>
      </c>
      <c r="N11" s="11"/>
      <c r="O11" s="11"/>
      <c r="P11" s="6"/>
      <c r="Q11" s="6"/>
    </row>
    <row r="12" spans="1:100" ht="16" x14ac:dyDescent="0.25">
      <c r="A12" s="4"/>
      <c r="B12" s="4"/>
      <c r="C12" s="4"/>
      <c r="D12" s="4"/>
      <c r="E12" s="89" t="s">
        <v>5</v>
      </c>
      <c r="F12" s="91">
        <f>IFERROR(F9-(1.5*F10),"")</f>
        <v>0.19821428571428568</v>
      </c>
      <c r="G12" s="91">
        <f>IFERROR(G9-(1.5*G10),"")</f>
        <v>0.29910714285714335</v>
      </c>
      <c r="I12" s="206" t="s">
        <v>7</v>
      </c>
      <c r="J12" s="20"/>
      <c r="K12" s="20"/>
      <c r="L12" s="222" t="str">
        <f>IF(L11&lt;=0.3,"YES","NO")</f>
        <v>YES</v>
      </c>
      <c r="N12" s="1"/>
      <c r="O12" s="1"/>
      <c r="P12" s="216" t="s">
        <v>37</v>
      </c>
      <c r="Q12" s="217" t="s">
        <v>139</v>
      </c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</row>
    <row r="13" spans="1:100" ht="17" thickBot="1" x14ac:dyDescent="0.3">
      <c r="A13" s="29"/>
      <c r="B13" s="120"/>
      <c r="C13" s="69"/>
      <c r="D13" s="121"/>
      <c r="E13" s="69"/>
      <c r="F13" s="77"/>
      <c r="G13" s="18"/>
      <c r="I13" s="176" t="s">
        <v>42</v>
      </c>
      <c r="J13" s="115"/>
      <c r="K13" s="210" t="str">
        <f>IF(L11&lt;=0.3, "Use mean value","Use lower bound 
or 
Conduct more test")</f>
        <v>Use mean value</v>
      </c>
      <c r="L13" s="211"/>
      <c r="N13" s="52">
        <v>5</v>
      </c>
      <c r="O13" s="75" t="s">
        <v>33</v>
      </c>
      <c r="P13" s="166">
        <f>IFERROR(IF(O13="Mean value",L17*N13*365/1000,IF(O13="Lower bound",L18*N13*365/1000,"")),"")</f>
        <v>1.0486772550366303</v>
      </c>
      <c r="Q13" s="167" t="s">
        <v>32</v>
      </c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</row>
    <row r="14" spans="1:100" ht="16" x14ac:dyDescent="0.25">
      <c r="A14" s="11"/>
      <c r="B14" s="120"/>
      <c r="C14" s="122"/>
      <c r="D14" s="121"/>
      <c r="E14" s="122"/>
      <c r="F14" s="77"/>
      <c r="G14" s="18"/>
      <c r="I14" s="178"/>
      <c r="J14" s="116"/>
      <c r="K14" s="212"/>
      <c r="L14" s="213"/>
      <c r="N14" s="1"/>
      <c r="O14" s="1"/>
      <c r="P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</row>
    <row r="15" spans="1:100" ht="16" x14ac:dyDescent="0.25">
      <c r="A15" s="11"/>
      <c r="B15" s="11"/>
      <c r="C15" s="122"/>
      <c r="D15" s="11"/>
      <c r="E15" s="122"/>
      <c r="F15" s="77"/>
      <c r="G15" s="18"/>
      <c r="I15" s="178"/>
      <c r="J15" s="116"/>
      <c r="K15" s="212"/>
      <c r="L15" s="213"/>
      <c r="N15" s="1"/>
      <c r="O15" s="1"/>
      <c r="P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</row>
    <row r="16" spans="1:100" ht="16" x14ac:dyDescent="0.25">
      <c r="A16" s="11"/>
      <c r="B16" s="11"/>
      <c r="C16" s="11"/>
      <c r="D16" s="4"/>
      <c r="E16" s="11"/>
      <c r="F16" s="194" t="s">
        <v>153</v>
      </c>
      <c r="G16" s="195" t="s">
        <v>154</v>
      </c>
      <c r="I16" s="180"/>
      <c r="J16" s="117"/>
      <c r="K16" s="214"/>
      <c r="L16" s="215"/>
      <c r="N16" s="1"/>
      <c r="O16" s="1"/>
      <c r="P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</row>
    <row r="17" spans="1:100" ht="16" x14ac:dyDescent="0.25">
      <c r="A17" s="11"/>
      <c r="B17" s="11"/>
      <c r="C17" s="11"/>
      <c r="D17" s="1"/>
      <c r="E17" s="1"/>
      <c r="F17" s="194"/>
      <c r="G17" s="195"/>
      <c r="I17" s="172" t="s">
        <v>33</v>
      </c>
      <c r="J17" s="10" t="s">
        <v>20</v>
      </c>
      <c r="K17" s="10"/>
      <c r="L17" s="173">
        <f>K6-L6</f>
        <v>0.57461767399267427</v>
      </c>
      <c r="N17" s="1"/>
      <c r="O17" s="1"/>
      <c r="P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</row>
    <row r="18" spans="1:100" ht="16" customHeight="1" x14ac:dyDescent="0.25">
      <c r="A18" s="5"/>
      <c r="B18" s="5"/>
      <c r="C18" s="50" t="s">
        <v>123</v>
      </c>
      <c r="E18" s="50" t="s">
        <v>123</v>
      </c>
      <c r="F18" s="194"/>
      <c r="G18" s="195"/>
      <c r="I18" s="172" t="s">
        <v>29</v>
      </c>
      <c r="J18" s="10" t="s">
        <v>20</v>
      </c>
      <c r="K18" s="10"/>
      <c r="L18" s="173" t="str">
        <f>IF(L12="Yes","",L17-1.65*L10)</f>
        <v/>
      </c>
      <c r="N18" s="1"/>
      <c r="O18" s="1"/>
      <c r="P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</row>
    <row r="19" spans="1:100" ht="16" hidden="1" customHeight="1" x14ac:dyDescent="0.25">
      <c r="A19" s="80" t="s">
        <v>21</v>
      </c>
      <c r="B19" s="80" t="s">
        <v>22</v>
      </c>
      <c r="C19" s="81" t="s">
        <v>23</v>
      </c>
      <c r="D19" s="80" t="s">
        <v>43</v>
      </c>
      <c r="E19" s="80" t="s">
        <v>44</v>
      </c>
      <c r="F19" s="65" t="s">
        <v>24</v>
      </c>
      <c r="G19" s="65" t="s">
        <v>60</v>
      </c>
      <c r="N19" s="1"/>
      <c r="O19" s="1"/>
      <c r="P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</row>
    <row r="20" spans="1:100" ht="16" x14ac:dyDescent="0.25">
      <c r="A20" s="51">
        <v>1</v>
      </c>
      <c r="B20" s="52" t="s">
        <v>15</v>
      </c>
      <c r="C20" s="71">
        <v>1.0285714285714287</v>
      </c>
      <c r="D20" s="71" t="s">
        <v>63</v>
      </c>
      <c r="E20" s="82">
        <v>0.94</v>
      </c>
      <c r="F20" s="7">
        <f>IF(PKPT5[C]&lt;&gt;0,IF((OR(C20&gt;=$F$11, C20&lt;=$F$12)), "Outlier",PKPT5[[#This Row],[C]]), "")</f>
        <v>1.0285714285714287</v>
      </c>
      <c r="G20" s="223">
        <f>IF(PKPT5[G]&lt;&gt;0,IF((OR(E20&gt;=$G$11, E20&lt;=$G$12)), "Outlier",PKPT5[[#This Row],[G]]), "")</f>
        <v>0.94</v>
      </c>
      <c r="I20" s="1"/>
      <c r="J20" s="1"/>
      <c r="K20" s="1"/>
      <c r="L20" s="1"/>
      <c r="N20" s="1"/>
      <c r="O20" s="1"/>
      <c r="P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</row>
    <row r="21" spans="1:100" ht="16" x14ac:dyDescent="0.25">
      <c r="A21" s="51">
        <v>2</v>
      </c>
      <c r="B21" s="52" t="s">
        <v>16</v>
      </c>
      <c r="C21" s="71">
        <v>1.3928571428571428</v>
      </c>
      <c r="D21" s="71" t="s">
        <v>64</v>
      </c>
      <c r="E21" s="82">
        <v>1.05</v>
      </c>
      <c r="F21" s="78">
        <f>IF(PKPT5[C]&lt;&gt;0,IF((OR(C21&gt;=$F$11, C21&lt;=$F$12)), "Outlier",PKPT5[[#This Row],[C]]), "")</f>
        <v>1.3928571428571428</v>
      </c>
      <c r="G21" s="223">
        <f>IF(PKPT5[G]&lt;&gt;0,IF((OR(E21&gt;=$G$11, E21&lt;=$G$12)), "Outlier",PKPT5[[#This Row],[G]]), "")</f>
        <v>1.05</v>
      </c>
      <c r="I21" s="1"/>
      <c r="J21" s="1"/>
      <c r="K21" s="1"/>
      <c r="L21" s="1"/>
      <c r="N21" s="1"/>
      <c r="O21" s="1"/>
      <c r="P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</row>
    <row r="22" spans="1:100" ht="16" x14ac:dyDescent="0.25">
      <c r="A22" s="51">
        <v>3</v>
      </c>
      <c r="B22" s="52" t="s">
        <v>17</v>
      </c>
      <c r="C22" s="71">
        <v>1.87</v>
      </c>
      <c r="D22" s="71" t="s">
        <v>65</v>
      </c>
      <c r="E22" s="82">
        <v>1.1428571428571428</v>
      </c>
      <c r="F22" s="78">
        <f>IF(PKPT5[C]&lt;&gt;0,IF((OR(C22&gt;=$F$11, C22&lt;=$F$12)), "Outlier",PKPT5[[#This Row],[C]]), "")</f>
        <v>1.87</v>
      </c>
      <c r="G22" s="223">
        <f>IF(PKPT5[G]&lt;&gt;0,IF((OR(E22&gt;=$G$11, E22&lt;=$G$12)), "Outlier",PKPT5[[#This Row],[G]]), "")</f>
        <v>1.1428571428571428</v>
      </c>
      <c r="I22" s="1"/>
      <c r="J22" s="1"/>
      <c r="K22" s="1"/>
      <c r="L22" s="1"/>
      <c r="N22" s="1"/>
      <c r="O22" s="1"/>
      <c r="P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</row>
    <row r="23" spans="1:100" ht="16" x14ac:dyDescent="0.25">
      <c r="A23" s="51">
        <v>4</v>
      </c>
      <c r="B23" s="52" t="s">
        <v>18</v>
      </c>
      <c r="C23" s="71">
        <v>1.1357142857142857</v>
      </c>
      <c r="D23" s="71" t="s">
        <v>66</v>
      </c>
      <c r="E23" s="82">
        <v>0.94285714285714295</v>
      </c>
      <c r="F23" s="78">
        <f>IF(PKPT5[C]&lt;&gt;0,IF((OR(C23&gt;=$F$11, C23&lt;=$F$12)), "Outlier",PKPT5[[#This Row],[C]]), "")</f>
        <v>1.1357142857142857</v>
      </c>
      <c r="G23" s="223">
        <f>IF(PKPT5[G]&lt;&gt;0,IF((OR(E23&gt;=$G$11, E23&lt;=$G$12)), "Outlier",PKPT5[[#This Row],[G]]), "")</f>
        <v>0.94285714285714295</v>
      </c>
      <c r="I23" s="1"/>
      <c r="J23" s="1"/>
      <c r="K23" s="1"/>
      <c r="L23" s="1"/>
      <c r="N23" s="1"/>
      <c r="O23" s="1"/>
      <c r="P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</row>
    <row r="24" spans="1:100" ht="16" x14ac:dyDescent="0.25">
      <c r="A24" s="51">
        <v>5</v>
      </c>
      <c r="B24" s="52" t="s">
        <v>19</v>
      </c>
      <c r="C24" s="71">
        <v>1.18</v>
      </c>
      <c r="D24" s="71" t="s">
        <v>67</v>
      </c>
      <c r="E24" s="82">
        <v>0.53</v>
      </c>
      <c r="F24" s="78">
        <f>IF(PKPT5[C]&lt;&gt;0,IF((OR(C24&gt;=$F$11, C24&lt;=$F$12)), "Outlier",PKPT5[[#This Row],[C]]), "")</f>
        <v>1.18</v>
      </c>
      <c r="G24" s="223">
        <f>IF(PKPT5[G]&lt;&gt;0,IF((OR(E24&gt;=$G$11, E24&lt;=$G$12)), "Outlier",PKPT5[[#This Row],[G]]), "")</f>
        <v>0.53</v>
      </c>
      <c r="I24" s="1"/>
      <c r="J24" s="1"/>
      <c r="K24" s="1"/>
      <c r="L24" s="1"/>
      <c r="N24" s="1"/>
      <c r="O24" s="1"/>
      <c r="P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</row>
    <row r="25" spans="1:100" ht="16" x14ac:dyDescent="0.25">
      <c r="A25" s="51">
        <v>6</v>
      </c>
      <c r="B25" s="52" t="s">
        <v>45</v>
      </c>
      <c r="C25" s="71">
        <v>0.94</v>
      </c>
      <c r="D25" s="71" t="s">
        <v>68</v>
      </c>
      <c r="E25" s="82">
        <v>0.82</v>
      </c>
      <c r="F25" s="78">
        <f>IF(PKPT5[C]&lt;&gt;0,IF((OR(C25&gt;=$F$11, C25&lt;=$F$12)), "Outlier",PKPT5[[#This Row],[C]]), "")</f>
        <v>0.94</v>
      </c>
      <c r="G25" s="223">
        <f>IF(PKPT5[G]&lt;&gt;0,IF((OR(E25&gt;=$G$11, E25&lt;=$G$12)), "Outlier",PKPT5[[#This Row],[G]]), "")</f>
        <v>0.82</v>
      </c>
      <c r="I25" s="1"/>
      <c r="J25" s="1"/>
      <c r="K25" s="1"/>
      <c r="L25" s="1"/>
      <c r="N25" s="1"/>
      <c r="O25" s="1"/>
      <c r="P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</row>
    <row r="26" spans="1:100" ht="16" x14ac:dyDescent="0.25">
      <c r="A26" s="51">
        <v>7</v>
      </c>
      <c r="B26" s="52" t="s">
        <v>27</v>
      </c>
      <c r="C26" s="71">
        <v>1.1428571428571428</v>
      </c>
      <c r="D26" s="71" t="s">
        <v>69</v>
      </c>
      <c r="E26" s="82">
        <v>0.94285714285714295</v>
      </c>
      <c r="F26" s="78">
        <f>IF(PKPT5[C]&lt;&gt;0,IF((OR(C26&gt;=$F$11, C26&lt;=$F$12)), "Outlier",PKPT5[[#This Row],[C]]), "")</f>
        <v>1.1428571428571428</v>
      </c>
      <c r="G26" s="223">
        <f>IF(PKPT5[G]&lt;&gt;0,IF((OR(E26&gt;=$G$11, E26&lt;=$G$12)), "Outlier",PKPT5[[#This Row],[G]]), "")</f>
        <v>0.94285714285714295</v>
      </c>
      <c r="I26" s="1"/>
      <c r="J26" s="1"/>
      <c r="K26" s="1"/>
      <c r="L26" s="1"/>
      <c r="N26" s="1"/>
      <c r="O26" s="1"/>
      <c r="P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</row>
    <row r="27" spans="1:100" ht="16" x14ac:dyDescent="0.25">
      <c r="A27" s="51">
        <v>8</v>
      </c>
      <c r="B27" s="52" t="s">
        <v>28</v>
      </c>
      <c r="C27" s="71">
        <v>1.157142857142857</v>
      </c>
      <c r="D27" s="71" t="s">
        <v>70</v>
      </c>
      <c r="E27" s="82">
        <v>0.63571428571428579</v>
      </c>
      <c r="F27" s="78">
        <f>IF(PKPT5[C]&lt;&gt;0,IF((OR(C27&gt;=$F$11, C27&lt;=$F$12)), "Outlier",PKPT5[[#This Row],[C]]), "")</f>
        <v>1.157142857142857</v>
      </c>
      <c r="G27" s="223">
        <f>IF(PKPT5[G]&lt;&gt;0,IF((OR(E27&gt;=$G$11, E27&lt;=$G$12)), "Outlier",PKPT5[[#This Row],[G]]), "")</f>
        <v>0.63571428571428579</v>
      </c>
      <c r="I27" s="1"/>
      <c r="J27" s="1"/>
      <c r="K27" s="1"/>
      <c r="L27" s="1"/>
      <c r="N27" s="1"/>
      <c r="O27" s="1"/>
      <c r="P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</row>
    <row r="28" spans="1:100" ht="16" x14ac:dyDescent="0.25">
      <c r="A28" s="51">
        <v>9</v>
      </c>
      <c r="B28" s="52" t="s">
        <v>46</v>
      </c>
      <c r="C28" s="71">
        <v>2.19</v>
      </c>
      <c r="D28" s="71" t="s">
        <v>71</v>
      </c>
      <c r="E28" s="82">
        <v>1.5535714285714286</v>
      </c>
      <c r="F28" s="78">
        <f>IF(PKPT5[C]&lt;&gt;0,IF((OR(C28&gt;=$F$11, C28&lt;=$F$12)), "Outlier",PKPT5[[#This Row],[C]]), "")</f>
        <v>2.19</v>
      </c>
      <c r="G28" s="223" t="str">
        <f>IF(PKPT5[G]&lt;&gt;0,IF((OR(E28&gt;=$G$11, E28&lt;=$G$12)), "Outlier",PKPT5[[#This Row],[G]]), "")</f>
        <v>Outlier</v>
      </c>
      <c r="I28" s="1"/>
      <c r="J28" s="1"/>
      <c r="K28" s="1"/>
      <c r="L28" s="1"/>
      <c r="N28" s="1"/>
      <c r="O28" s="1"/>
      <c r="P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</row>
    <row r="29" spans="1:100" ht="16" x14ac:dyDescent="0.25">
      <c r="A29" s="51">
        <v>10</v>
      </c>
      <c r="B29" s="52" t="s">
        <v>47</v>
      </c>
      <c r="C29" s="71">
        <v>1.52</v>
      </c>
      <c r="D29" s="71" t="s">
        <v>72</v>
      </c>
      <c r="E29" s="82">
        <v>1.1392857142857142</v>
      </c>
      <c r="F29" s="78">
        <f>IF(PKPT5[C]&lt;&gt;0,IF((OR(C29&gt;=$F$11, C29&lt;=$F$12)), "Outlier",PKPT5[[#This Row],[C]]), "")</f>
        <v>1.52</v>
      </c>
      <c r="G29" s="223">
        <f>IF(PKPT5[G]&lt;&gt;0,IF((OR(E29&gt;=$G$11, E29&lt;=$G$12)), "Outlier",PKPT5[[#This Row],[G]]), "")</f>
        <v>1.1392857142857142</v>
      </c>
      <c r="I29" s="1"/>
      <c r="J29" s="1"/>
      <c r="K29" s="1"/>
      <c r="L29" s="1"/>
      <c r="N29" s="1"/>
      <c r="O29" s="1"/>
      <c r="P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</row>
    <row r="30" spans="1:100" ht="16" x14ac:dyDescent="0.25">
      <c r="A30" s="51">
        <v>11</v>
      </c>
      <c r="B30" s="52" t="s">
        <v>48</v>
      </c>
      <c r="C30" s="71">
        <v>1.7964285714285713</v>
      </c>
      <c r="D30" s="71" t="s">
        <v>73</v>
      </c>
      <c r="E30" s="82">
        <v>1.4071428571428573</v>
      </c>
      <c r="F30" s="78">
        <f>IF(PKPT5[C]&lt;&gt;0,IF((OR(C30&gt;=$F$11, C30&lt;=$F$12)), "Outlier",PKPT5[[#This Row],[C]]), "")</f>
        <v>1.7964285714285713</v>
      </c>
      <c r="G30" s="223">
        <f>IF(PKPT5[G]&lt;&gt;0,IF((OR(E30&gt;=$G$11, E30&lt;=$G$12)), "Outlier",PKPT5[[#This Row],[G]]), "")</f>
        <v>1.4071428571428573</v>
      </c>
      <c r="I30" s="1"/>
      <c r="J30" s="1"/>
      <c r="K30" s="1"/>
      <c r="L30" s="1"/>
      <c r="N30" s="1"/>
      <c r="O30" s="1"/>
      <c r="P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</row>
    <row r="31" spans="1:100" ht="16" x14ac:dyDescent="0.25">
      <c r="A31" s="51">
        <v>12</v>
      </c>
      <c r="B31" s="52" t="s">
        <v>49</v>
      </c>
      <c r="C31" s="71">
        <v>1.8857142857142857</v>
      </c>
      <c r="D31" s="71" t="s">
        <v>74</v>
      </c>
      <c r="E31" s="82">
        <v>1.0535714285714286</v>
      </c>
      <c r="F31" s="78">
        <f>IF(PKPT5[C]&lt;&gt;0,IF((OR(C31&gt;=$F$11, C31&lt;=$F$12)), "Outlier",PKPT5[[#This Row],[C]]), "")</f>
        <v>1.8857142857142857</v>
      </c>
      <c r="G31" s="223">
        <f>IF(PKPT5[G]&lt;&gt;0,IF((OR(E31&gt;=$G$11, E31&lt;=$G$12)), "Outlier",PKPT5[[#This Row],[G]]), "")</f>
        <v>1.0535714285714286</v>
      </c>
      <c r="I31" s="1"/>
      <c r="J31" s="1"/>
      <c r="K31" s="1"/>
      <c r="L31" s="1"/>
      <c r="N31" s="1"/>
      <c r="O31" s="1"/>
      <c r="P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</row>
    <row r="32" spans="1:100" ht="16" x14ac:dyDescent="0.25">
      <c r="A32" s="51">
        <v>13</v>
      </c>
      <c r="B32" s="52" t="s">
        <v>50</v>
      </c>
      <c r="C32" s="71">
        <v>2.2799999999999998</v>
      </c>
      <c r="D32" s="71" t="s">
        <v>75</v>
      </c>
      <c r="E32" s="82">
        <v>1.5857142857142856</v>
      </c>
      <c r="F32" s="78">
        <f>IF(PKPT5[C]&lt;&gt;0,IF((OR(C32&gt;=$F$11, C32&lt;=$F$12)), "Outlier",PKPT5[[#This Row],[C]]), "")</f>
        <v>2.2799999999999998</v>
      </c>
      <c r="G32" s="223" t="str">
        <f>IF(PKPT5[G]&lt;&gt;0,IF((OR(E32&gt;=$G$11, E32&lt;=$G$12)), "Outlier",PKPT5[[#This Row],[G]]), "")</f>
        <v>Outlier</v>
      </c>
      <c r="I32" s="1"/>
      <c r="J32" s="1"/>
      <c r="K32" s="1"/>
      <c r="L32" s="1"/>
      <c r="N32" s="1"/>
      <c r="O32" s="1"/>
      <c r="P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</row>
    <row r="33" spans="1:100" ht="16" x14ac:dyDescent="0.25">
      <c r="A33" s="51">
        <v>14</v>
      </c>
      <c r="B33" s="52" t="s">
        <v>51</v>
      </c>
      <c r="C33" s="71">
        <v>1.3285714285714281</v>
      </c>
      <c r="D33" s="71" t="s">
        <v>76</v>
      </c>
      <c r="E33" s="82">
        <v>0.78333333333333355</v>
      </c>
      <c r="F33" s="78">
        <f>IF(PKPT5[C]&lt;&gt;0,IF((OR(C33&gt;=$F$11, C33&lt;=$F$12)), "Outlier",PKPT5[[#This Row],[C]]), "")</f>
        <v>1.3285714285714281</v>
      </c>
      <c r="G33" s="223">
        <f>IF(PKPT5[G]&lt;&gt;0,IF((OR(E33&gt;=$G$11, E33&lt;=$G$12)), "Outlier",PKPT5[[#This Row],[G]]), "")</f>
        <v>0.78333333333333355</v>
      </c>
      <c r="I33" s="1"/>
      <c r="J33" s="1"/>
      <c r="K33" s="1"/>
      <c r="L33" s="1"/>
      <c r="N33" s="1"/>
      <c r="O33" s="1"/>
      <c r="P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</row>
    <row r="34" spans="1:100" ht="16" x14ac:dyDescent="0.25">
      <c r="A34" s="51">
        <v>15</v>
      </c>
      <c r="B34" s="52" t="s">
        <v>52</v>
      </c>
      <c r="C34" s="71">
        <v>1.1071428571428572</v>
      </c>
      <c r="D34" s="71" t="s">
        <v>77</v>
      </c>
      <c r="E34" s="82">
        <v>0.80714285714285716</v>
      </c>
      <c r="F34" s="78">
        <f>IF(PKPT5[C]&lt;&gt;0,IF((OR(C34&gt;=$F$11, C34&lt;=$F$12)), "Outlier",PKPT5[[#This Row],[C]]), "")</f>
        <v>1.1071428571428572</v>
      </c>
      <c r="G34" s="223">
        <f>IF(PKPT5[G]&lt;&gt;0,IF((OR(E34&gt;=$G$11, E34&lt;=$G$12)), "Outlier",PKPT5[[#This Row],[G]]), "")</f>
        <v>0.80714285714285716</v>
      </c>
      <c r="I34" s="1"/>
      <c r="J34" s="1"/>
      <c r="K34" s="1"/>
      <c r="L34" s="1"/>
      <c r="N34" s="1"/>
      <c r="O34" s="1"/>
      <c r="P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</row>
    <row r="35" spans="1:100" ht="16" x14ac:dyDescent="0.25">
      <c r="A35" s="51">
        <v>16</v>
      </c>
      <c r="B35" s="52" t="s">
        <v>53</v>
      </c>
      <c r="C35" s="71">
        <v>1.1714285714285713</v>
      </c>
      <c r="D35" s="71" t="s">
        <v>78</v>
      </c>
      <c r="E35" s="82">
        <v>0.68571428571428583</v>
      </c>
      <c r="F35" s="78">
        <f>IF(PKPT5[C]&lt;&gt;0,IF((OR(C35&gt;=$F$11, C35&lt;=$F$12)), "Outlier",PKPT5[[#This Row],[C]]), "")</f>
        <v>1.1714285714285713</v>
      </c>
      <c r="G35" s="223">
        <f>IF(PKPT5[G]&lt;&gt;0,IF((OR(E35&gt;=$G$11, E35&lt;=$G$12)), "Outlier",PKPT5[[#This Row],[G]]), "")</f>
        <v>0.68571428571428583</v>
      </c>
      <c r="I35" s="1"/>
      <c r="J35" s="1"/>
      <c r="K35" s="1"/>
      <c r="L35" s="1"/>
      <c r="N35" s="1"/>
      <c r="O35" s="1"/>
      <c r="P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</row>
    <row r="36" spans="1:100" ht="16" x14ac:dyDescent="0.25">
      <c r="A36" s="51">
        <v>17</v>
      </c>
      <c r="B36" s="52" t="s">
        <v>54</v>
      </c>
      <c r="C36" s="71">
        <v>0.90714285714285725</v>
      </c>
      <c r="D36" s="71" t="s">
        <v>79</v>
      </c>
      <c r="E36" s="82">
        <v>0.62857142857142867</v>
      </c>
      <c r="F36" s="78">
        <f>IF(PKPT5[C]&lt;&gt;0,IF((OR(C36&gt;=$F$11, C36&lt;=$F$12)), "Outlier",PKPT5[[#This Row],[C]]), "")</f>
        <v>0.90714285714285725</v>
      </c>
      <c r="G36" s="223">
        <f>IF(PKPT5[G]&lt;&gt;0,IF((OR(E36&gt;=$G$11, E36&lt;=$G$12)), "Outlier",PKPT5[[#This Row],[G]]), "")</f>
        <v>0.62857142857142867</v>
      </c>
      <c r="I36" s="1"/>
      <c r="J36" s="1"/>
      <c r="K36" s="1"/>
      <c r="L36" s="1"/>
      <c r="N36" s="1"/>
      <c r="O36" s="1"/>
      <c r="P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</row>
    <row r="37" spans="1:100" ht="16" x14ac:dyDescent="0.25">
      <c r="A37" s="51">
        <v>18</v>
      </c>
      <c r="B37" s="52" t="s">
        <v>55</v>
      </c>
      <c r="C37" s="71">
        <v>2.0428571428571427</v>
      </c>
      <c r="D37" s="71" t="s">
        <v>80</v>
      </c>
      <c r="E37" s="82">
        <v>1.0071428571428571</v>
      </c>
      <c r="F37" s="78">
        <f>IF(PKPT5[C]&lt;&gt;0,IF((OR(C37&gt;=$F$11, C37&lt;=$F$12)), "Outlier",PKPT5[[#This Row],[C]]), "")</f>
        <v>2.0428571428571427</v>
      </c>
      <c r="G37" s="223">
        <f>IF(PKPT5[G]&lt;&gt;0,IF((OR(E37&gt;=$G$11, E37&lt;=$G$12)), "Outlier",PKPT5[[#This Row],[G]]), "")</f>
        <v>1.0071428571428571</v>
      </c>
      <c r="I37" s="1"/>
      <c r="J37" s="1"/>
      <c r="K37" s="1"/>
      <c r="L37" s="1"/>
      <c r="N37" s="1"/>
      <c r="O37" s="1"/>
      <c r="P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</row>
    <row r="38" spans="1:100" ht="16" x14ac:dyDescent="0.25">
      <c r="A38" s="51">
        <v>19</v>
      </c>
      <c r="B38" s="52" t="s">
        <v>56</v>
      </c>
      <c r="C38" s="71">
        <v>1.2428571428571433</v>
      </c>
      <c r="D38" s="71" t="s">
        <v>81</v>
      </c>
      <c r="E38" s="82">
        <v>0.8857142857142859</v>
      </c>
      <c r="F38" s="78">
        <f>IF(PKPT5[C]&lt;&gt;0,IF((OR(C38&gt;=$F$11, C38&lt;=$F$12)), "Outlier",PKPT5[[#This Row],[C]]), "")</f>
        <v>1.2428571428571433</v>
      </c>
      <c r="G38" s="223">
        <f>IF(PKPT5[G]&lt;&gt;0,IF((OR(E38&gt;=$G$11, E38&lt;=$G$12)), "Outlier",PKPT5[[#This Row],[G]]), "")</f>
        <v>0.8857142857142859</v>
      </c>
      <c r="I38" s="1"/>
      <c r="J38" s="1"/>
      <c r="K38" s="1"/>
      <c r="L38" s="1"/>
      <c r="N38" s="1"/>
      <c r="O38" s="1"/>
      <c r="P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</row>
    <row r="39" spans="1:100" ht="16" x14ac:dyDescent="0.25">
      <c r="A39" s="51">
        <v>20</v>
      </c>
      <c r="B39" s="52" t="s">
        <v>57</v>
      </c>
      <c r="C39" s="71">
        <v>1.1692307692307693</v>
      </c>
      <c r="D39" s="71" t="s">
        <v>82</v>
      </c>
      <c r="E39" s="82">
        <v>0.9214285714285716</v>
      </c>
      <c r="F39" s="78">
        <f>IF(PKPT5[C]&lt;&gt;0,IF((OR(C39&gt;=$F$11, C39&lt;=$F$12)), "Outlier",PKPT5[[#This Row],[C]]), "")</f>
        <v>1.1692307692307693</v>
      </c>
      <c r="G39" s="223">
        <f>IF(PKPT5[G]&lt;&gt;0,IF((OR(E39&gt;=$G$11, E39&lt;=$G$12)), "Outlier",PKPT5[[#This Row],[G]]), "")</f>
        <v>0.9214285714285716</v>
      </c>
      <c r="I39" s="1"/>
      <c r="J39" s="1"/>
      <c r="K39" s="1"/>
      <c r="L39" s="1"/>
      <c r="N39" s="1"/>
      <c r="O39" s="1"/>
      <c r="P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</row>
    <row r="40" spans="1:100" ht="16" x14ac:dyDescent="0.25">
      <c r="A40" s="51">
        <v>21</v>
      </c>
      <c r="B40" s="52" t="s">
        <v>87</v>
      </c>
      <c r="C40" s="71">
        <v>1.5</v>
      </c>
      <c r="D40" s="71" t="s">
        <v>83</v>
      </c>
      <c r="E40" s="82">
        <v>1.0857142857142859</v>
      </c>
      <c r="F40" s="78">
        <f>IF(PKPT5[C]&lt;&gt;0,IF((OR(C40&gt;=$F$11, C40&lt;=$F$12)), "Outlier",PKPT5[[#This Row],[C]]), "")</f>
        <v>1.5</v>
      </c>
      <c r="G40" s="223">
        <f>IF(PKPT5[G]&lt;&gt;0,IF((OR(E40&gt;=$G$11, E40&lt;=$G$12)), "Outlier",PKPT5[[#This Row],[G]]), "")</f>
        <v>1.0857142857142859</v>
      </c>
      <c r="I40" s="1"/>
      <c r="J40" s="1"/>
      <c r="K40" s="1"/>
      <c r="L40" s="1"/>
      <c r="N40" s="1"/>
      <c r="O40" s="1"/>
      <c r="P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</row>
    <row r="41" spans="1:100" ht="16" x14ac:dyDescent="0.25">
      <c r="A41" s="51">
        <v>22</v>
      </c>
      <c r="B41" s="52" t="s">
        <v>88</v>
      </c>
      <c r="C41" s="71">
        <v>1.6214285714285712</v>
      </c>
      <c r="D41" s="71" t="s">
        <v>84</v>
      </c>
      <c r="E41" s="82">
        <v>1.0785714285714285</v>
      </c>
      <c r="F41" s="78">
        <f>IF(PKPT5[C]&lt;&gt;0,IF((OR(C41&gt;=$F$11, C41&lt;=$F$12)), "Outlier",PKPT5[[#This Row],[C]]), "")</f>
        <v>1.6214285714285712</v>
      </c>
      <c r="G41" s="223">
        <f>IF(PKPT5[G]&lt;&gt;0,IF((OR(E41&gt;=$G$11, E41&lt;=$G$12)), "Outlier",PKPT5[[#This Row],[G]]), "")</f>
        <v>1.0785714285714285</v>
      </c>
      <c r="I41" s="1"/>
      <c r="J41" s="1"/>
      <c r="K41" s="1"/>
      <c r="L41" s="1"/>
      <c r="N41" s="1"/>
      <c r="O41" s="1"/>
      <c r="P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</row>
    <row r="42" spans="1:100" ht="16" x14ac:dyDescent="0.25">
      <c r="A42" s="51">
        <v>23</v>
      </c>
      <c r="B42" s="52" t="s">
        <v>89</v>
      </c>
      <c r="C42" s="71">
        <v>1.3928571428571428</v>
      </c>
      <c r="D42" s="71" t="s">
        <v>107</v>
      </c>
      <c r="E42" s="82">
        <v>0.44285714285714278</v>
      </c>
      <c r="F42" s="78">
        <f>IF(PKPT5[C]&lt;&gt;0,IF((OR(C42&gt;=$F$11, C42&lt;=$F$12)), "Outlier",PKPT5[[#This Row],[C]]), "")</f>
        <v>1.3928571428571428</v>
      </c>
      <c r="G42" s="223">
        <f>IF(PKPT5[G]&lt;&gt;0,IF((OR(E42&gt;=$G$11, E42&lt;=$G$12)), "Outlier",PKPT5[[#This Row],[G]]), "")</f>
        <v>0.44285714285714278</v>
      </c>
      <c r="I42" s="1"/>
      <c r="J42" s="1"/>
      <c r="K42" s="1"/>
      <c r="L42" s="1"/>
      <c r="N42" s="1"/>
      <c r="O42" s="1"/>
      <c r="P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</row>
    <row r="43" spans="1:100" ht="16" x14ac:dyDescent="0.25">
      <c r="A43" s="51">
        <v>24</v>
      </c>
      <c r="B43" s="52" t="s">
        <v>90</v>
      </c>
      <c r="C43" s="71">
        <v>1.0285714285714287</v>
      </c>
      <c r="D43" s="71" t="s">
        <v>108</v>
      </c>
      <c r="E43" s="82">
        <v>0.83571428571428574</v>
      </c>
      <c r="F43" s="78">
        <f>IF(PKPT5[C]&lt;&gt;0,IF((OR(C43&gt;=$F$11, C43&lt;=$F$12)), "Outlier",PKPT5[[#This Row],[C]]), "")</f>
        <v>1.0285714285714287</v>
      </c>
      <c r="G43" s="223">
        <f>IF(PKPT5[G]&lt;&gt;0,IF((OR(E43&gt;=$G$11, E43&lt;=$G$12)), "Outlier",PKPT5[[#This Row],[G]]), "")</f>
        <v>0.83571428571428574</v>
      </c>
      <c r="I43" s="1"/>
      <c r="J43" s="1"/>
      <c r="K43" s="1"/>
      <c r="L43" s="1"/>
      <c r="N43" s="1"/>
      <c r="O43" s="1"/>
      <c r="P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</row>
    <row r="44" spans="1:100" ht="16" x14ac:dyDescent="0.25">
      <c r="A44" s="51">
        <v>25</v>
      </c>
      <c r="B44" s="52" t="s">
        <v>91</v>
      </c>
      <c r="C44" s="71">
        <v>1.3928571428571428</v>
      </c>
      <c r="D44" s="71" t="s">
        <v>109</v>
      </c>
      <c r="E44" s="82">
        <v>1.05</v>
      </c>
      <c r="F44" s="78">
        <f>IF(PKPT5[C]&lt;&gt;0,IF((OR(C44&gt;=$F$11, C44&lt;=$F$12)), "Outlier",PKPT5[[#This Row],[C]]), "")</f>
        <v>1.3928571428571428</v>
      </c>
      <c r="G44" s="223">
        <f>IF(PKPT5[G]&lt;&gt;0,IF((OR(E44&gt;=$G$11, E44&lt;=$G$12)), "Outlier",PKPT5[[#This Row],[G]]), "")</f>
        <v>1.05</v>
      </c>
      <c r="I44" s="1"/>
      <c r="J44" s="1"/>
      <c r="K44" s="1"/>
      <c r="L44" s="1"/>
      <c r="N44" s="1"/>
      <c r="O44" s="1"/>
      <c r="P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</row>
    <row r="45" spans="1:100" ht="16" x14ac:dyDescent="0.25">
      <c r="A45" s="51">
        <v>26</v>
      </c>
      <c r="B45" s="52" t="s">
        <v>92</v>
      </c>
      <c r="C45" s="71">
        <v>2.02</v>
      </c>
      <c r="D45" s="71" t="s">
        <v>110</v>
      </c>
      <c r="E45" s="82">
        <v>1.1428571428571428</v>
      </c>
      <c r="F45" s="78">
        <f>IF(PKPT5[C]&lt;&gt;0,IF((OR(C45&gt;=$F$11, C45&lt;=$F$12)), "Outlier",PKPT5[[#This Row],[C]]), "")</f>
        <v>2.02</v>
      </c>
      <c r="G45" s="223">
        <f>IF(PKPT5[G]&lt;&gt;0,IF((OR(E45&gt;=$G$11, E45&lt;=$G$12)), "Outlier",PKPT5[[#This Row],[G]]), "")</f>
        <v>1.1428571428571428</v>
      </c>
      <c r="I45" s="1"/>
      <c r="J45" s="1"/>
      <c r="K45" s="1"/>
      <c r="L45" s="1"/>
      <c r="N45" s="1"/>
      <c r="O45" s="1"/>
      <c r="P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</row>
    <row r="46" spans="1:100" ht="16" x14ac:dyDescent="0.25">
      <c r="A46" s="51">
        <v>27</v>
      </c>
      <c r="B46" s="52" t="s">
        <v>93</v>
      </c>
      <c r="C46" s="71">
        <v>1.1357142857142857</v>
      </c>
      <c r="D46" s="71" t="s">
        <v>111</v>
      </c>
      <c r="E46" s="82">
        <v>0.94285714285714295</v>
      </c>
      <c r="F46" s="78">
        <f>IF(PKPT5[C]&lt;&gt;0,IF((OR(C46&gt;=$F$11, C46&lt;=$F$12)), "Outlier",PKPT5[[#This Row],[C]]), "")</f>
        <v>1.1357142857142857</v>
      </c>
      <c r="G46" s="223">
        <f>IF(PKPT5[G]&lt;&gt;0,IF((OR(E46&gt;=$G$11, E46&lt;=$G$12)), "Outlier",PKPT5[[#This Row],[G]]), "")</f>
        <v>0.94285714285714295</v>
      </c>
      <c r="I46" s="1"/>
      <c r="J46" s="1"/>
      <c r="K46" s="1"/>
      <c r="L46" s="1"/>
      <c r="N46" s="1"/>
      <c r="O46" s="1"/>
      <c r="P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</row>
    <row r="47" spans="1:100" ht="16" x14ac:dyDescent="0.25">
      <c r="A47" s="51">
        <v>28</v>
      </c>
      <c r="B47" s="52" t="s">
        <v>94</v>
      </c>
      <c r="C47" s="71">
        <v>1.3785714285714286</v>
      </c>
      <c r="D47" s="71" t="s">
        <v>112</v>
      </c>
      <c r="E47" s="82">
        <v>0.42857142857142855</v>
      </c>
      <c r="F47" s="78">
        <f>IF(PKPT5[C]&lt;&gt;0,IF((OR(C47&gt;=$F$11, C47&lt;=$F$12)), "Outlier",PKPT5[[#This Row],[C]]), "")</f>
        <v>1.3785714285714286</v>
      </c>
      <c r="G47" s="223">
        <f>IF(PKPT5[G]&lt;&gt;0,IF((OR(E47&gt;=$G$11, E47&lt;=$G$12)), "Outlier",PKPT5[[#This Row],[G]]), "")</f>
        <v>0.42857142857142855</v>
      </c>
      <c r="I47" s="1"/>
      <c r="J47" s="1"/>
      <c r="K47" s="1"/>
      <c r="L47" s="1"/>
      <c r="N47" s="1"/>
      <c r="O47" s="1"/>
      <c r="P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</row>
    <row r="48" spans="1:100" ht="16" x14ac:dyDescent="0.25">
      <c r="A48" s="51">
        <v>29</v>
      </c>
      <c r="B48" s="52" t="s">
        <v>95</v>
      </c>
      <c r="C48" s="71">
        <v>1.34</v>
      </c>
      <c r="D48" s="71" t="s">
        <v>113</v>
      </c>
      <c r="E48" s="82">
        <v>0.72142857142857142</v>
      </c>
      <c r="F48" s="78">
        <f>IF(PKPT5[C]&lt;&gt;0,IF((OR(C48&gt;=$F$11, C48&lt;=$F$12)), "Outlier",PKPT5[[#This Row],[C]]), "")</f>
        <v>1.34</v>
      </c>
      <c r="G48" s="223">
        <f>IF(PKPT5[G]&lt;&gt;0,IF((OR(E48&gt;=$G$11, E48&lt;=$G$12)), "Outlier",PKPT5[[#This Row],[G]]), "")</f>
        <v>0.72142857142857142</v>
      </c>
      <c r="I48" s="1"/>
      <c r="J48" s="1"/>
      <c r="K48" s="1"/>
      <c r="L48" s="1"/>
      <c r="N48" s="1"/>
      <c r="O48" s="1"/>
      <c r="P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</row>
    <row r="49" spans="1:100" ht="16" x14ac:dyDescent="0.25">
      <c r="A49" s="51">
        <v>30</v>
      </c>
      <c r="B49" s="52" t="s">
        <v>96</v>
      </c>
      <c r="C49" s="71">
        <v>1.24</v>
      </c>
      <c r="D49" s="71" t="s">
        <v>114</v>
      </c>
      <c r="E49" s="82">
        <v>0.94285714285714295</v>
      </c>
      <c r="F49" s="78">
        <f>IF(PKPT5[C]&lt;&gt;0,IF((OR(C49&gt;=$F$11, C49&lt;=$F$12)), "Outlier",PKPT5[[#This Row],[C]]), "")</f>
        <v>1.24</v>
      </c>
      <c r="G49" s="223">
        <f>IF(PKPT5[G]&lt;&gt;0,IF((OR(E49&gt;=$G$11, E49&lt;=$G$12)), "Outlier",PKPT5[[#This Row],[G]]), "")</f>
        <v>0.94285714285714295</v>
      </c>
      <c r="I49" s="1"/>
      <c r="J49" s="1"/>
      <c r="K49" s="1"/>
      <c r="L49" s="1"/>
      <c r="N49" s="1"/>
      <c r="O49" s="1"/>
      <c r="P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</row>
    <row r="50" spans="1:100" ht="16" x14ac:dyDescent="0.25">
      <c r="A50" s="51">
        <v>31</v>
      </c>
      <c r="B50" s="52" t="s">
        <v>97</v>
      </c>
      <c r="C50" s="71">
        <v>1.157142857142857</v>
      </c>
      <c r="D50" s="71" t="s">
        <v>115</v>
      </c>
      <c r="E50" s="82">
        <v>0.63571428571428579</v>
      </c>
      <c r="F50" s="78">
        <f>IF(PKPT5[C]&lt;&gt;0,IF((OR(C50&gt;=$F$11, C50&lt;=$F$12)), "Outlier",PKPT5[[#This Row],[C]]), "")</f>
        <v>1.157142857142857</v>
      </c>
      <c r="G50" s="223">
        <f>IF(PKPT5[G]&lt;&gt;0,IF((OR(E50&gt;=$G$11, E50&lt;=$G$12)), "Outlier",PKPT5[[#This Row],[G]]), "")</f>
        <v>0.63571428571428579</v>
      </c>
      <c r="I50" s="1"/>
      <c r="J50" s="1"/>
      <c r="K50" s="1"/>
      <c r="L50" s="1"/>
      <c r="N50" s="1"/>
      <c r="O50" s="1"/>
      <c r="P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</row>
    <row r="51" spans="1:100" ht="16" x14ac:dyDescent="0.25">
      <c r="A51" s="51">
        <v>32</v>
      </c>
      <c r="B51" s="52" t="s">
        <v>98</v>
      </c>
      <c r="C51" s="71">
        <v>2.46</v>
      </c>
      <c r="D51" s="71" t="s">
        <v>116</v>
      </c>
      <c r="E51" s="82">
        <v>1.5535714285714286</v>
      </c>
      <c r="F51" s="78">
        <f>IF(PKPT5[C]&lt;&gt;0,IF((OR(C51&gt;=$F$11, C51&lt;=$F$12)), "Outlier",PKPT5[[#This Row],[C]]), "")</f>
        <v>2.46</v>
      </c>
      <c r="G51" s="223" t="str">
        <f>IF(PKPT5[G]&lt;&gt;0,IF((OR(E51&gt;=$G$11, E51&lt;=$G$12)), "Outlier",PKPT5[[#This Row],[G]]), "")</f>
        <v>Outlier</v>
      </c>
      <c r="I51" s="1"/>
      <c r="J51" s="1"/>
      <c r="K51" s="1"/>
      <c r="L51" s="1"/>
      <c r="N51" s="1"/>
      <c r="O51" s="1"/>
      <c r="P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</row>
    <row r="52" spans="1:100" ht="16" x14ac:dyDescent="0.25">
      <c r="A52" s="51">
        <v>33</v>
      </c>
      <c r="B52" s="52" t="s">
        <v>99</v>
      </c>
      <c r="C52" s="71">
        <v>1.3214285714285714</v>
      </c>
      <c r="D52" s="71"/>
      <c r="E52" s="83"/>
      <c r="F52" s="78">
        <f>IF(PKPT5[C]&lt;&gt;0,IF((OR(C52&gt;=$F$11, C52&lt;=$F$12)), "Outlier",PKPT5[[#This Row],[C]]), "")</f>
        <v>1.3214285714285714</v>
      </c>
      <c r="G52" s="223" t="str">
        <f>IF(PKPT5[G]&lt;&gt;0,IF((OR(E52&gt;=$G$11, E52&lt;=$G$12)), "Outlier",PKPT5[[#This Row],[G]]), "")</f>
        <v/>
      </c>
      <c r="I52" s="1"/>
      <c r="J52" s="1"/>
      <c r="K52" s="1"/>
      <c r="L52" s="1"/>
      <c r="N52" s="1"/>
      <c r="O52" s="1"/>
      <c r="P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</row>
    <row r="53" spans="1:100" ht="16" x14ac:dyDescent="0.25">
      <c r="A53" s="51">
        <v>34</v>
      </c>
      <c r="B53" s="52" t="s">
        <v>100</v>
      </c>
      <c r="C53" s="71">
        <v>1.7964285714285713</v>
      </c>
      <c r="D53" s="71"/>
      <c r="E53" s="83"/>
      <c r="F53" s="78">
        <f>IF(PKPT5[C]&lt;&gt;0,IF((OR(C53&gt;=$F$11, C53&lt;=$F$12)), "Outlier",PKPT5[[#This Row],[C]]), "")</f>
        <v>1.7964285714285713</v>
      </c>
      <c r="G53" s="223" t="str">
        <f>IF(PKPT5[G]&lt;&gt;0,IF((OR(E53&gt;=$G$11, E53&lt;=$G$12)), "Outlier",PKPT5[[#This Row],[G]]), "")</f>
        <v/>
      </c>
      <c r="I53" s="1"/>
      <c r="J53" s="1"/>
      <c r="K53" s="1"/>
      <c r="L53" s="1"/>
      <c r="N53" s="1"/>
      <c r="O53" s="1"/>
      <c r="P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</row>
    <row r="54" spans="1:100" ht="16" x14ac:dyDescent="0.25">
      <c r="A54" s="51">
        <v>35</v>
      </c>
      <c r="B54" s="52" t="s">
        <v>101</v>
      </c>
      <c r="C54" s="71">
        <v>1.8857142857142857</v>
      </c>
      <c r="D54" s="71"/>
      <c r="E54" s="83"/>
      <c r="F54" s="78">
        <f>IF(PKPT5[C]&lt;&gt;0,IF((OR(C54&gt;=$F$11, C54&lt;=$F$12)), "Outlier",PKPT5[[#This Row],[C]]), "")</f>
        <v>1.8857142857142857</v>
      </c>
      <c r="G54" s="223" t="str">
        <f>IF(PKPT5[G]&lt;&gt;0,IF((OR(E54&gt;=$G$11, E54&lt;=$G$12)), "Outlier",PKPT5[[#This Row],[G]]), "")</f>
        <v/>
      </c>
      <c r="I54" s="1"/>
      <c r="J54" s="1"/>
      <c r="K54" s="1"/>
      <c r="L54" s="1"/>
      <c r="N54" s="1"/>
      <c r="O54" s="1"/>
      <c r="P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</row>
    <row r="55" spans="1:100" ht="16" x14ac:dyDescent="0.25">
      <c r="A55" s="51">
        <v>36</v>
      </c>
      <c r="B55" s="52" t="s">
        <v>102</v>
      </c>
      <c r="C55" s="71">
        <v>1.81</v>
      </c>
      <c r="D55" s="71"/>
      <c r="E55" s="83"/>
      <c r="F55" s="78">
        <f>IF(PKPT5[C]&lt;&gt;0,IF((OR(C55&gt;=$F$11, C55&lt;=$F$12)), "Outlier",PKPT5[[#This Row],[C]]), "")</f>
        <v>1.81</v>
      </c>
      <c r="G55" s="223" t="str">
        <f>IF(PKPT5[G]&lt;&gt;0,IF((OR(E55&gt;=$G$11, E55&lt;=$G$12)), "Outlier",PKPT5[[#This Row],[G]]), "")</f>
        <v/>
      </c>
      <c r="I55" s="1"/>
      <c r="J55" s="1"/>
      <c r="K55" s="1"/>
      <c r="L55" s="1"/>
      <c r="N55" s="1"/>
      <c r="O55" s="1"/>
      <c r="P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</row>
    <row r="56" spans="1:100" ht="16" x14ac:dyDescent="0.25">
      <c r="A56" s="51">
        <v>37</v>
      </c>
      <c r="B56" s="52" t="s">
        <v>103</v>
      </c>
      <c r="C56" s="71">
        <v>1.2821428571428573</v>
      </c>
      <c r="D56" s="71"/>
      <c r="E56" s="83"/>
      <c r="F56" s="78">
        <f>IF(PKPT5[C]&lt;&gt;0,IF((OR(C56&gt;=$F$11, C56&lt;=$F$12)), "Outlier",PKPT5[[#This Row],[C]]), "")</f>
        <v>1.2821428571428573</v>
      </c>
      <c r="G56" s="223" t="str">
        <f>IF(PKPT5[G]&lt;&gt;0,IF((OR(E56&gt;=$G$11, E56&lt;=$G$12)), "Outlier",PKPT5[[#This Row],[G]]), "")</f>
        <v/>
      </c>
      <c r="I56" s="1"/>
      <c r="J56" s="1"/>
      <c r="K56" s="1"/>
      <c r="L56" s="1"/>
      <c r="N56" s="1"/>
      <c r="O56" s="1"/>
      <c r="P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</row>
    <row r="57" spans="1:100" ht="16" x14ac:dyDescent="0.25">
      <c r="A57" s="51">
        <v>38</v>
      </c>
      <c r="B57" s="52" t="s">
        <v>104</v>
      </c>
      <c r="C57" s="71">
        <v>1.3571428571428572</v>
      </c>
      <c r="D57" s="71"/>
      <c r="E57" s="83"/>
      <c r="F57" s="78">
        <f>IF(PKPT5[C]&lt;&gt;0,IF((OR(C57&gt;=$F$11, C57&lt;=$F$12)), "Outlier",PKPT5[[#This Row],[C]]), "")</f>
        <v>1.3571428571428572</v>
      </c>
      <c r="G57" s="223" t="str">
        <f>IF(PKPT5[G]&lt;&gt;0,IF((OR(E57&gt;=$G$11, E57&lt;=$G$12)), "Outlier",PKPT5[[#This Row],[G]]), "")</f>
        <v/>
      </c>
      <c r="I57" s="1"/>
      <c r="J57" s="1"/>
      <c r="K57" s="1"/>
      <c r="L57" s="1"/>
      <c r="N57" s="1"/>
      <c r="O57" s="1"/>
      <c r="P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</row>
    <row r="58" spans="1:100" ht="16" x14ac:dyDescent="0.25">
      <c r="A58" s="51">
        <v>39</v>
      </c>
      <c r="B58" s="52" t="s">
        <v>105</v>
      </c>
      <c r="C58" s="71">
        <v>1.5928571428571427</v>
      </c>
      <c r="D58" s="71"/>
      <c r="E58" s="83"/>
      <c r="F58" s="78">
        <f>IF(PKPT5[C]&lt;&gt;0,IF((OR(C58&gt;=$F$11, C58&lt;=$F$12)), "Outlier",PKPT5[[#This Row],[C]]), "")</f>
        <v>1.5928571428571427</v>
      </c>
      <c r="G58" s="223" t="str">
        <f>IF(PKPT5[G]&lt;&gt;0,IF((OR(E58&gt;=$G$11, E58&lt;=$G$12)), "Outlier",PKPT5[[#This Row],[G]]), "")</f>
        <v/>
      </c>
      <c r="I58" s="1"/>
      <c r="J58" s="1"/>
      <c r="K58" s="1"/>
      <c r="L58" s="1"/>
      <c r="N58" s="1"/>
      <c r="O58" s="1"/>
      <c r="P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</row>
    <row r="59" spans="1:100" ht="16" x14ac:dyDescent="0.25">
      <c r="A59" s="51">
        <v>40</v>
      </c>
      <c r="B59" s="57" t="s">
        <v>106</v>
      </c>
      <c r="C59" s="72">
        <v>1.1357142857142857</v>
      </c>
      <c r="D59" s="72"/>
      <c r="E59" s="84"/>
      <c r="F59" s="79">
        <f>IF(PKPT5[C]&lt;&gt;0,IF((OR(C59&gt;=$F$11, C59&lt;=$F$12)), "Outlier",PKPT5[[#This Row],[C]]), "")</f>
        <v>1.1357142857142857</v>
      </c>
      <c r="G59" s="224" t="str">
        <f>IF(PKPT5[G]&lt;&gt;0,IF((OR(E59&gt;=$G$11, E59&lt;=$G$12)), "Outlier",PKPT5[[#This Row],[G]]), "")</f>
        <v/>
      </c>
      <c r="I59" s="1"/>
      <c r="J59" s="1"/>
      <c r="K59" s="1"/>
      <c r="L59" s="1"/>
      <c r="N59" s="1"/>
      <c r="O59" s="1"/>
      <c r="P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</row>
    <row r="60" spans="1:100" x14ac:dyDescent="0.25">
      <c r="I60" s="1"/>
      <c r="J60" s="1"/>
      <c r="K60" s="1"/>
      <c r="L60" s="1"/>
      <c r="N60" s="1"/>
      <c r="O60" s="1"/>
      <c r="P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</row>
    <row r="61" spans="1:100" x14ac:dyDescent="0.25">
      <c r="I61" s="1"/>
      <c r="J61" s="1"/>
      <c r="K61" s="1"/>
      <c r="L61" s="1"/>
      <c r="N61" s="1"/>
      <c r="O61" s="1"/>
      <c r="P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</row>
    <row r="62" spans="1:100" x14ac:dyDescent="0.25">
      <c r="I62" s="1"/>
      <c r="J62" s="1"/>
      <c r="K62" s="1"/>
      <c r="L62" s="1"/>
      <c r="N62" s="1"/>
      <c r="O62" s="1"/>
      <c r="P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</row>
    <row r="63" spans="1:100" x14ac:dyDescent="0.25">
      <c r="I63" s="1"/>
      <c r="J63" s="1"/>
      <c r="K63" s="1"/>
      <c r="L63" s="1"/>
      <c r="N63" s="1"/>
      <c r="O63" s="1"/>
      <c r="P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</row>
    <row r="64" spans="1:100" x14ac:dyDescent="0.25">
      <c r="I64" s="1"/>
      <c r="J64" s="1"/>
      <c r="K64" s="1"/>
      <c r="L64" s="1"/>
      <c r="N64" s="1"/>
      <c r="O64" s="1"/>
      <c r="P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</row>
    <row r="65" spans="9:100" x14ac:dyDescent="0.25">
      <c r="I65" s="1"/>
      <c r="J65" s="1"/>
      <c r="K65" s="1"/>
      <c r="L65" s="1"/>
      <c r="N65" s="1"/>
      <c r="O65" s="1"/>
      <c r="P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</row>
    <row r="66" spans="9:100" x14ac:dyDescent="0.25">
      <c r="I66" s="1"/>
      <c r="J66" s="1"/>
      <c r="K66" s="1"/>
      <c r="L66" s="1"/>
      <c r="N66" s="1"/>
      <c r="O66" s="1"/>
      <c r="P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</row>
    <row r="67" spans="9:100" x14ac:dyDescent="0.25">
      <c r="I67" s="1"/>
      <c r="J67" s="1"/>
      <c r="K67" s="1"/>
      <c r="L67" s="1"/>
      <c r="N67" s="1"/>
      <c r="O67" s="1"/>
      <c r="P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</row>
    <row r="68" spans="9:100" x14ac:dyDescent="0.25">
      <c r="I68" s="1"/>
      <c r="J68" s="1"/>
      <c r="K68" s="1"/>
      <c r="L68" s="1"/>
      <c r="N68" s="1"/>
      <c r="O68" s="1"/>
      <c r="P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</row>
    <row r="69" spans="9:100" x14ac:dyDescent="0.25">
      <c r="I69" s="1"/>
      <c r="J69" s="1"/>
      <c r="K69" s="1"/>
      <c r="L69" s="1"/>
      <c r="N69" s="1"/>
      <c r="O69" s="1"/>
      <c r="P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</row>
    <row r="70" spans="9:100" x14ac:dyDescent="0.25">
      <c r="I70" s="1"/>
      <c r="J70" s="1"/>
      <c r="K70" s="1"/>
      <c r="L70" s="1"/>
      <c r="N70" s="1"/>
      <c r="O70" s="1"/>
      <c r="P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</row>
    <row r="71" spans="9:100" x14ac:dyDescent="0.25">
      <c r="I71" s="1"/>
      <c r="J71" s="1"/>
      <c r="K71" s="1"/>
      <c r="L71" s="1"/>
      <c r="N71" s="1"/>
      <c r="O71" s="1"/>
      <c r="P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</row>
    <row r="72" spans="9:100" x14ac:dyDescent="0.25">
      <c r="I72" s="1"/>
      <c r="J72" s="1"/>
      <c r="K72" s="1"/>
      <c r="L72" s="1"/>
      <c r="N72" s="1"/>
      <c r="O72" s="1"/>
      <c r="P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</row>
    <row r="73" spans="9:100" x14ac:dyDescent="0.25">
      <c r="I73" s="1"/>
      <c r="J73" s="1"/>
      <c r="K73" s="1"/>
      <c r="L73" s="1"/>
      <c r="N73" s="1"/>
      <c r="O73" s="1"/>
      <c r="P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</row>
    <row r="74" spans="9:100" x14ac:dyDescent="0.25">
      <c r="I74" s="1"/>
      <c r="J74" s="1"/>
      <c r="K74" s="1"/>
      <c r="L74" s="1"/>
      <c r="N74" s="1"/>
      <c r="O74" s="1"/>
      <c r="P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</row>
    <row r="75" spans="9:100" x14ac:dyDescent="0.25">
      <c r="I75" s="1"/>
      <c r="J75" s="1"/>
      <c r="K75" s="1"/>
      <c r="L75" s="1"/>
      <c r="N75" s="1"/>
      <c r="O75" s="1"/>
      <c r="P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</row>
    <row r="76" spans="9:100" x14ac:dyDescent="0.25">
      <c r="I76" s="1"/>
      <c r="J76" s="1"/>
      <c r="K76" s="1"/>
      <c r="L76" s="1"/>
      <c r="N76" s="1"/>
      <c r="O76" s="1"/>
      <c r="P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</row>
    <row r="77" spans="9:100" x14ac:dyDescent="0.25">
      <c r="I77" s="1"/>
      <c r="J77" s="1"/>
      <c r="K77" s="1"/>
      <c r="L77" s="1"/>
      <c r="N77" s="1"/>
      <c r="O77" s="1"/>
      <c r="P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</row>
    <row r="78" spans="9:100" x14ac:dyDescent="0.25">
      <c r="I78" s="1"/>
      <c r="J78" s="1"/>
      <c r="K78" s="1"/>
      <c r="L78" s="1"/>
      <c r="N78" s="1"/>
      <c r="O78" s="1"/>
      <c r="P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</row>
    <row r="79" spans="9:100" x14ac:dyDescent="0.25">
      <c r="I79" s="1"/>
      <c r="J79" s="1"/>
      <c r="K79" s="1"/>
      <c r="L79" s="1"/>
      <c r="N79" s="1"/>
      <c r="O79" s="1"/>
      <c r="P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</row>
    <row r="80" spans="9:100" x14ac:dyDescent="0.25">
      <c r="I80" s="1"/>
      <c r="J80" s="1"/>
      <c r="K80" s="1"/>
      <c r="L80" s="1"/>
      <c r="N80" s="1"/>
      <c r="O80" s="1"/>
      <c r="P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</row>
    <row r="81" spans="9:100" x14ac:dyDescent="0.25">
      <c r="I81" s="1"/>
      <c r="J81" s="1"/>
      <c r="K81" s="1"/>
      <c r="L81" s="1"/>
      <c r="N81" s="1"/>
      <c r="O81" s="1"/>
      <c r="P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</row>
    <row r="82" spans="9:100" x14ac:dyDescent="0.25">
      <c r="I82" s="1"/>
      <c r="J82" s="1"/>
      <c r="K82" s="1"/>
      <c r="L82" s="1"/>
      <c r="N82" s="1"/>
      <c r="O82" s="1"/>
      <c r="P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</row>
    <row r="83" spans="9:100" x14ac:dyDescent="0.25">
      <c r="I83" s="1"/>
      <c r="J83" s="1"/>
      <c r="K83" s="1"/>
      <c r="L83" s="1"/>
      <c r="N83" s="1"/>
      <c r="O83" s="1"/>
      <c r="P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</row>
    <row r="84" spans="9:100" x14ac:dyDescent="0.25">
      <c r="I84" s="1"/>
      <c r="J84" s="1"/>
      <c r="K84" s="1"/>
      <c r="L84" s="1"/>
      <c r="N84" s="1"/>
      <c r="O84" s="1"/>
      <c r="P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</row>
    <row r="85" spans="9:100" x14ac:dyDescent="0.25">
      <c r="I85" s="1"/>
      <c r="J85" s="1"/>
      <c r="K85" s="1"/>
      <c r="L85" s="1"/>
      <c r="N85" s="1"/>
      <c r="O85" s="1"/>
      <c r="P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</row>
    <row r="86" spans="9:100" x14ac:dyDescent="0.25">
      <c r="I86" s="1"/>
      <c r="J86" s="1"/>
      <c r="K86" s="1"/>
      <c r="L86" s="1"/>
      <c r="N86" s="1"/>
      <c r="O86" s="1"/>
      <c r="P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</row>
    <row r="87" spans="9:100" x14ac:dyDescent="0.25">
      <c r="I87" s="1"/>
      <c r="J87" s="1"/>
      <c r="K87" s="1"/>
      <c r="L87" s="1"/>
      <c r="N87" s="1"/>
      <c r="O87" s="1"/>
      <c r="P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</row>
    <row r="88" spans="9:100" x14ac:dyDescent="0.25">
      <c r="I88" s="1"/>
      <c r="J88" s="1"/>
      <c r="K88" s="1"/>
      <c r="L88" s="1"/>
      <c r="N88" s="1"/>
      <c r="O88" s="1"/>
      <c r="P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</row>
    <row r="89" spans="9:100" x14ac:dyDescent="0.25">
      <c r="I89" s="1"/>
      <c r="J89" s="1"/>
      <c r="K89" s="1"/>
      <c r="L89" s="1"/>
      <c r="N89" s="1"/>
      <c r="O89" s="1"/>
      <c r="P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</row>
    <row r="90" spans="9:100" x14ac:dyDescent="0.25">
      <c r="I90" s="1"/>
      <c r="J90" s="1"/>
      <c r="K90" s="1"/>
      <c r="L90" s="1"/>
      <c r="N90" s="1"/>
      <c r="O90" s="1"/>
      <c r="P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</row>
    <row r="91" spans="9:100" x14ac:dyDescent="0.25">
      <c r="I91" s="1"/>
      <c r="J91" s="1"/>
      <c r="K91" s="1"/>
      <c r="L91" s="1"/>
      <c r="N91" s="1"/>
      <c r="O91" s="1"/>
      <c r="P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</row>
    <row r="92" spans="9:100" x14ac:dyDescent="0.25">
      <c r="I92" s="1"/>
      <c r="J92" s="1"/>
      <c r="K92" s="1"/>
      <c r="L92" s="1"/>
      <c r="N92" s="1"/>
      <c r="O92" s="1"/>
      <c r="P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</row>
    <row r="93" spans="9:100" x14ac:dyDescent="0.25">
      <c r="I93" s="1"/>
      <c r="J93" s="1"/>
      <c r="K93" s="1"/>
      <c r="L93" s="1"/>
      <c r="N93" s="1"/>
      <c r="O93" s="1"/>
      <c r="P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</row>
    <row r="94" spans="9:100" x14ac:dyDescent="0.25">
      <c r="I94" s="1"/>
      <c r="J94" s="1"/>
      <c r="K94" s="1"/>
      <c r="L94" s="1"/>
      <c r="N94" s="1"/>
      <c r="O94" s="1"/>
      <c r="P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</row>
    <row r="95" spans="9:100" x14ac:dyDescent="0.25">
      <c r="I95" s="1"/>
      <c r="J95" s="1"/>
      <c r="K95" s="1"/>
      <c r="L95" s="1"/>
      <c r="N95" s="1"/>
      <c r="O95" s="1"/>
      <c r="P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</row>
    <row r="96" spans="9:100" x14ac:dyDescent="0.25">
      <c r="I96" s="1"/>
      <c r="J96" s="1"/>
      <c r="K96" s="1"/>
      <c r="L96" s="1"/>
      <c r="N96" s="1"/>
      <c r="O96" s="1"/>
      <c r="P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</row>
    <row r="97" spans="9:100" x14ac:dyDescent="0.25">
      <c r="I97" s="1"/>
      <c r="J97" s="1"/>
      <c r="K97" s="1"/>
      <c r="L97" s="1"/>
      <c r="N97" s="1"/>
      <c r="O97" s="1"/>
      <c r="P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</row>
    <row r="98" spans="9:100" x14ac:dyDescent="0.25">
      <c r="I98" s="1"/>
      <c r="J98" s="1"/>
      <c r="K98" s="1"/>
      <c r="L98" s="1"/>
      <c r="N98" s="1"/>
      <c r="O98" s="1"/>
      <c r="P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</row>
    <row r="99" spans="9:100" x14ac:dyDescent="0.25">
      <c r="I99" s="1"/>
      <c r="J99" s="1"/>
      <c r="K99" s="1"/>
      <c r="L99" s="1"/>
      <c r="N99" s="1"/>
      <c r="O99" s="1"/>
      <c r="P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</row>
    <row r="100" spans="9:100" x14ac:dyDescent="0.25">
      <c r="I100" s="1"/>
      <c r="J100" s="1"/>
      <c r="K100" s="1"/>
      <c r="L100" s="1"/>
      <c r="N100" s="1"/>
      <c r="O100" s="1"/>
      <c r="P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</row>
    <row r="101" spans="9:100" x14ac:dyDescent="0.25">
      <c r="I101" s="1"/>
      <c r="J101" s="1"/>
      <c r="K101" s="1"/>
      <c r="L101" s="1"/>
      <c r="N101" s="1"/>
      <c r="O101" s="1"/>
      <c r="P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</row>
    <row r="102" spans="9:100" x14ac:dyDescent="0.25">
      <c r="I102" s="1"/>
      <c r="J102" s="1"/>
      <c r="K102" s="1"/>
      <c r="L102" s="1"/>
      <c r="N102" s="1"/>
      <c r="O102" s="1"/>
      <c r="P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</row>
    <row r="103" spans="9:100" x14ac:dyDescent="0.25">
      <c r="I103" s="1"/>
      <c r="J103" s="1"/>
      <c r="K103" s="1"/>
      <c r="L103" s="1"/>
      <c r="N103" s="1"/>
      <c r="O103" s="1"/>
      <c r="P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</row>
    <row r="104" spans="9:100" x14ac:dyDescent="0.25">
      <c r="I104" s="1"/>
      <c r="J104" s="1"/>
      <c r="K104" s="1"/>
      <c r="L104" s="1"/>
      <c r="N104" s="1"/>
      <c r="O104" s="1"/>
      <c r="P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</row>
    <row r="105" spans="9:100" x14ac:dyDescent="0.25">
      <c r="I105" s="1"/>
      <c r="J105" s="1"/>
      <c r="K105" s="1"/>
      <c r="L105" s="1"/>
      <c r="N105" s="1"/>
      <c r="O105" s="1"/>
      <c r="P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</row>
    <row r="106" spans="9:100" x14ac:dyDescent="0.25">
      <c r="I106" s="1"/>
      <c r="J106" s="1"/>
      <c r="K106" s="1"/>
      <c r="L106" s="1"/>
      <c r="N106" s="1"/>
      <c r="O106" s="1"/>
      <c r="P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</row>
    <row r="107" spans="9:100" x14ac:dyDescent="0.25">
      <c r="I107" s="1"/>
      <c r="J107" s="1"/>
      <c r="K107" s="1"/>
      <c r="L107" s="1"/>
      <c r="N107" s="1"/>
      <c r="O107" s="1"/>
      <c r="P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</row>
    <row r="108" spans="9:100" x14ac:dyDescent="0.25">
      <c r="I108" s="1"/>
      <c r="J108" s="1"/>
      <c r="K108" s="1"/>
      <c r="L108" s="1"/>
      <c r="N108" s="1"/>
      <c r="O108" s="1"/>
      <c r="P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</row>
    <row r="109" spans="9:100" x14ac:dyDescent="0.25">
      <c r="I109" s="1"/>
      <c r="J109" s="1"/>
      <c r="K109" s="1"/>
      <c r="L109" s="1"/>
      <c r="N109" s="1"/>
      <c r="O109" s="1"/>
      <c r="P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</row>
    <row r="110" spans="9:100" x14ac:dyDescent="0.25">
      <c r="I110" s="1"/>
      <c r="J110" s="1"/>
      <c r="K110" s="1"/>
      <c r="L110" s="1"/>
      <c r="N110" s="1"/>
      <c r="O110" s="1"/>
      <c r="P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</row>
    <row r="111" spans="9:100" x14ac:dyDescent="0.25">
      <c r="I111" s="1"/>
      <c r="J111" s="1"/>
      <c r="K111" s="1"/>
      <c r="L111" s="1"/>
      <c r="N111" s="1"/>
      <c r="O111" s="1"/>
      <c r="P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</row>
    <row r="112" spans="9:100" x14ac:dyDescent="0.25">
      <c r="I112" s="1"/>
      <c r="J112" s="1"/>
      <c r="K112" s="1"/>
      <c r="L112" s="1"/>
      <c r="N112" s="1"/>
      <c r="O112" s="1"/>
      <c r="P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</row>
    <row r="113" spans="9:100" x14ac:dyDescent="0.25">
      <c r="I113" s="1"/>
      <c r="J113" s="1"/>
      <c r="K113" s="1"/>
      <c r="L113" s="1"/>
      <c r="N113" s="1"/>
      <c r="O113" s="1"/>
      <c r="P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</row>
    <row r="114" spans="9:100" x14ac:dyDescent="0.25">
      <c r="I114" s="1"/>
      <c r="J114" s="1"/>
      <c r="K114" s="1"/>
      <c r="L114" s="1"/>
      <c r="N114" s="1"/>
      <c r="O114" s="1"/>
      <c r="P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</row>
    <row r="115" spans="9:100" x14ac:dyDescent="0.25">
      <c r="I115" s="1"/>
      <c r="J115" s="1"/>
      <c r="K115" s="1"/>
      <c r="L115" s="1"/>
      <c r="N115" s="1"/>
      <c r="O115" s="1"/>
      <c r="P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</row>
    <row r="116" spans="9:100" x14ac:dyDescent="0.25">
      <c r="I116" s="1"/>
      <c r="J116" s="1"/>
      <c r="K116" s="1"/>
      <c r="L116" s="1"/>
      <c r="N116" s="1"/>
      <c r="O116" s="1"/>
      <c r="P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</row>
    <row r="117" spans="9:100" x14ac:dyDescent="0.25">
      <c r="N117" s="1"/>
      <c r="O117" s="1"/>
      <c r="P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</row>
    <row r="118" spans="9:100" x14ac:dyDescent="0.25">
      <c r="N118" s="1"/>
      <c r="O118" s="1"/>
      <c r="P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</row>
    <row r="119" spans="9:100" x14ac:dyDescent="0.25">
      <c r="N119" s="1"/>
      <c r="O119" s="1"/>
      <c r="P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</row>
    <row r="120" spans="9:100" x14ac:dyDescent="0.25">
      <c r="N120" s="1"/>
      <c r="O120" s="1"/>
      <c r="P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</row>
    <row r="121" spans="9:100" x14ac:dyDescent="0.25">
      <c r="N121" s="1"/>
      <c r="O121" s="1"/>
      <c r="P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</row>
    <row r="122" spans="9:100" x14ac:dyDescent="0.25">
      <c r="N122" s="1"/>
      <c r="O122" s="1"/>
      <c r="P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</row>
    <row r="123" spans="9:100" x14ac:dyDescent="0.25">
      <c r="N123" s="1"/>
      <c r="O123" s="1"/>
      <c r="P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</row>
    <row r="124" spans="9:100" x14ac:dyDescent="0.25">
      <c r="N124" s="1"/>
      <c r="O124" s="1"/>
      <c r="P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</row>
    <row r="125" spans="9:100" x14ac:dyDescent="0.25">
      <c r="N125" s="1"/>
      <c r="O125" s="1"/>
      <c r="P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</row>
    <row r="126" spans="9:100" x14ac:dyDescent="0.25">
      <c r="N126" s="1"/>
      <c r="O126" s="1"/>
      <c r="P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</row>
    <row r="127" spans="9:100" x14ac:dyDescent="0.25">
      <c r="N127" s="1"/>
      <c r="O127" s="1"/>
      <c r="P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</row>
    <row r="128" spans="9:100" x14ac:dyDescent="0.25">
      <c r="N128" s="1"/>
      <c r="O128" s="1"/>
      <c r="P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</row>
    <row r="129" spans="13:100" x14ac:dyDescent="0.25">
      <c r="N129" s="1"/>
      <c r="O129" s="1"/>
      <c r="P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</row>
    <row r="130" spans="13:100" x14ac:dyDescent="0.25">
      <c r="M130"/>
      <c r="N130" s="1"/>
      <c r="O130" s="1"/>
      <c r="P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</row>
    <row r="131" spans="13:100" x14ac:dyDescent="0.25">
      <c r="M131"/>
      <c r="N131" s="1"/>
      <c r="O131" s="1"/>
      <c r="P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</row>
    <row r="132" spans="13:100" x14ac:dyDescent="0.25">
      <c r="M132"/>
      <c r="N132" s="1"/>
      <c r="O132" s="1"/>
      <c r="P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</row>
    <row r="133" spans="13:100" x14ac:dyDescent="0.25">
      <c r="M133"/>
      <c r="N133" s="1"/>
      <c r="O133" s="1"/>
      <c r="P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</row>
    <row r="134" spans="13:100" x14ac:dyDescent="0.25">
      <c r="M134"/>
      <c r="N134" s="1"/>
      <c r="O134" s="1"/>
      <c r="P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</row>
    <row r="135" spans="13:100" x14ac:dyDescent="0.25">
      <c r="M135"/>
      <c r="N135" s="1"/>
      <c r="O135" s="1"/>
      <c r="P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</row>
    <row r="136" spans="13:100" x14ac:dyDescent="0.25">
      <c r="M136"/>
      <c r="N136" s="1"/>
      <c r="O136" s="1"/>
      <c r="P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</row>
    <row r="137" spans="13:100" x14ac:dyDescent="0.25">
      <c r="M137"/>
      <c r="N137" s="1"/>
      <c r="O137" s="1"/>
      <c r="P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</row>
    <row r="138" spans="13:100" x14ac:dyDescent="0.25">
      <c r="M138"/>
      <c r="N138" s="1"/>
      <c r="O138" s="1"/>
      <c r="P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</row>
    <row r="139" spans="13:100" x14ac:dyDescent="0.25">
      <c r="M139"/>
      <c r="N139" s="1"/>
      <c r="O139" s="1"/>
      <c r="P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</row>
    <row r="140" spans="13:100" x14ac:dyDescent="0.25">
      <c r="M140"/>
      <c r="N140" s="1"/>
      <c r="O140" s="1"/>
      <c r="P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</row>
    <row r="141" spans="13:100" x14ac:dyDescent="0.25">
      <c r="M141"/>
      <c r="N141" s="1"/>
      <c r="O141" s="1"/>
      <c r="P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</row>
    <row r="142" spans="13:100" x14ac:dyDescent="0.25">
      <c r="M142"/>
      <c r="N142" s="1"/>
      <c r="O142" s="1"/>
      <c r="P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</row>
    <row r="143" spans="13:100" x14ac:dyDescent="0.25">
      <c r="M143"/>
      <c r="N143" s="1"/>
      <c r="O143" s="1"/>
      <c r="P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</row>
    <row r="144" spans="13:100" x14ac:dyDescent="0.25">
      <c r="M144"/>
      <c r="N144" s="1"/>
      <c r="O144" s="1"/>
      <c r="P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</row>
    <row r="145" spans="13:100" x14ac:dyDescent="0.25">
      <c r="M145"/>
      <c r="N145" s="1"/>
      <c r="O145" s="1"/>
      <c r="P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</row>
    <row r="146" spans="13:100" x14ac:dyDescent="0.25">
      <c r="M146"/>
      <c r="N146" s="1"/>
      <c r="O146" s="1"/>
      <c r="P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</row>
    <row r="147" spans="13:100" x14ac:dyDescent="0.25">
      <c r="M147"/>
      <c r="N147" s="1"/>
      <c r="O147" s="1"/>
      <c r="P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</row>
    <row r="148" spans="13:100" x14ac:dyDescent="0.25">
      <c r="M148"/>
      <c r="N148" s="1"/>
      <c r="O148" s="1"/>
      <c r="P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</row>
    <row r="149" spans="13:100" x14ac:dyDescent="0.25">
      <c r="M149"/>
      <c r="N149" s="1"/>
      <c r="O149" s="1"/>
      <c r="P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</row>
    <row r="150" spans="13:100" x14ac:dyDescent="0.25">
      <c r="M150"/>
      <c r="N150" s="1"/>
      <c r="O150" s="1"/>
      <c r="P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</row>
    <row r="151" spans="13:100" x14ac:dyDescent="0.25">
      <c r="M151"/>
      <c r="N151" s="1"/>
      <c r="O151" s="1"/>
      <c r="P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</row>
    <row r="152" spans="13:100" x14ac:dyDescent="0.25">
      <c r="M152"/>
      <c r="N152" s="1"/>
      <c r="O152" s="1"/>
      <c r="P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</row>
    <row r="153" spans="13:100" x14ac:dyDescent="0.25">
      <c r="M153"/>
      <c r="N153" s="1"/>
      <c r="O153" s="1"/>
      <c r="P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</row>
    <row r="154" spans="13:100" x14ac:dyDescent="0.25">
      <c r="M154"/>
      <c r="N154" s="1"/>
      <c r="O154" s="1"/>
      <c r="P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</row>
    <row r="155" spans="13:100" x14ac:dyDescent="0.25">
      <c r="M155"/>
      <c r="N155" s="1"/>
      <c r="O155" s="1"/>
      <c r="P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</row>
    <row r="156" spans="13:100" x14ac:dyDescent="0.25">
      <c r="M156"/>
      <c r="N156" s="1"/>
      <c r="O156" s="1"/>
      <c r="P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</row>
    <row r="157" spans="13:100" x14ac:dyDescent="0.25">
      <c r="M157"/>
      <c r="N157" s="1"/>
      <c r="O157" s="1"/>
      <c r="P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</row>
    <row r="158" spans="13:100" x14ac:dyDescent="0.25">
      <c r="M158"/>
      <c r="N158" s="1"/>
      <c r="O158" s="1"/>
      <c r="P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</row>
    <row r="159" spans="13:100" x14ac:dyDescent="0.25">
      <c r="M159"/>
      <c r="N159" s="1"/>
      <c r="O159" s="1"/>
      <c r="P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</row>
    <row r="160" spans="13:100" x14ac:dyDescent="0.25">
      <c r="M160"/>
      <c r="N160" s="1"/>
      <c r="O160" s="1"/>
      <c r="P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</row>
    <row r="161" spans="13:100" x14ac:dyDescent="0.25">
      <c r="M161"/>
      <c r="N161" s="1"/>
      <c r="O161" s="1"/>
      <c r="P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</row>
    <row r="162" spans="13:100" x14ac:dyDescent="0.25">
      <c r="M162"/>
      <c r="N162" s="1"/>
      <c r="O162" s="1"/>
      <c r="P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</row>
    <row r="163" spans="13:100" x14ac:dyDescent="0.25">
      <c r="M163"/>
      <c r="N163" s="1"/>
      <c r="O163" s="1"/>
      <c r="P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</row>
    <row r="164" spans="13:100" x14ac:dyDescent="0.25">
      <c r="M164"/>
      <c r="N164" s="1"/>
      <c r="O164" s="1"/>
      <c r="P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</row>
    <row r="165" spans="13:100" x14ac:dyDescent="0.25">
      <c r="M165"/>
      <c r="N165" s="1"/>
      <c r="O165" s="1"/>
      <c r="P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</row>
    <row r="166" spans="13:100" x14ac:dyDescent="0.25">
      <c r="M166"/>
      <c r="N166" s="1"/>
      <c r="O166" s="1"/>
      <c r="P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</row>
    <row r="167" spans="13:100" x14ac:dyDescent="0.25">
      <c r="M167"/>
      <c r="N167" s="1"/>
      <c r="O167" s="1"/>
      <c r="P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</row>
    <row r="168" spans="13:100" x14ac:dyDescent="0.25">
      <c r="M168"/>
      <c r="N168" s="1"/>
      <c r="O168" s="1"/>
      <c r="P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</row>
    <row r="169" spans="13:100" x14ac:dyDescent="0.25">
      <c r="M169"/>
      <c r="N169" s="1"/>
      <c r="O169" s="1"/>
      <c r="P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</row>
    <row r="170" spans="13:100" x14ac:dyDescent="0.25">
      <c r="M170"/>
      <c r="N170" s="1"/>
      <c r="O170" s="1"/>
      <c r="P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</row>
    <row r="171" spans="13:100" x14ac:dyDescent="0.25">
      <c r="M171"/>
      <c r="N171" s="1"/>
      <c r="O171" s="1"/>
      <c r="P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</row>
    <row r="172" spans="13:100" x14ac:dyDescent="0.25">
      <c r="M172"/>
      <c r="N172" s="1"/>
      <c r="O172" s="1"/>
      <c r="P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</row>
    <row r="173" spans="13:100" x14ac:dyDescent="0.25">
      <c r="M173"/>
      <c r="N173" s="1"/>
      <c r="O173" s="1"/>
      <c r="P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</row>
    <row r="174" spans="13:100" x14ac:dyDescent="0.25">
      <c r="M174"/>
      <c r="N174" s="1"/>
      <c r="O174" s="1"/>
      <c r="P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</row>
    <row r="175" spans="13:100" x14ac:dyDescent="0.25">
      <c r="M175"/>
      <c r="N175" s="1"/>
      <c r="O175" s="1"/>
      <c r="P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</row>
    <row r="176" spans="13:100" x14ac:dyDescent="0.25">
      <c r="M176"/>
      <c r="N176" s="1"/>
      <c r="O176" s="1"/>
      <c r="P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</row>
    <row r="177" spans="13:100" x14ac:dyDescent="0.25">
      <c r="M177"/>
      <c r="N177" s="1"/>
      <c r="O177" s="1"/>
      <c r="P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</row>
    <row r="178" spans="13:100" x14ac:dyDescent="0.25">
      <c r="M178"/>
      <c r="N178" s="1"/>
      <c r="O178" s="1"/>
      <c r="P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</row>
    <row r="179" spans="13:100" x14ac:dyDescent="0.25">
      <c r="M179"/>
      <c r="N179" s="1"/>
      <c r="O179" s="1"/>
      <c r="P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</row>
    <row r="180" spans="13:100" x14ac:dyDescent="0.25">
      <c r="M180"/>
      <c r="N180" s="1"/>
      <c r="O180" s="1"/>
      <c r="P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</row>
    <row r="181" spans="13:100" x14ac:dyDescent="0.25">
      <c r="M181"/>
      <c r="N181" s="1"/>
      <c r="O181" s="1"/>
      <c r="P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</row>
    <row r="182" spans="13:100" x14ac:dyDescent="0.25">
      <c r="M182"/>
      <c r="N182" s="1"/>
      <c r="O182" s="1"/>
      <c r="P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</row>
    <row r="183" spans="13:100" x14ac:dyDescent="0.25">
      <c r="M183"/>
      <c r="N183" s="1"/>
      <c r="O183" s="1"/>
      <c r="P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</row>
    <row r="184" spans="13:100" x14ac:dyDescent="0.25">
      <c r="M184"/>
      <c r="N184" s="1"/>
      <c r="O184" s="1"/>
      <c r="P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</row>
    <row r="185" spans="13:100" x14ac:dyDescent="0.25">
      <c r="M185"/>
      <c r="N185" s="1"/>
      <c r="O185" s="1"/>
      <c r="P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</row>
    <row r="186" spans="13:100" x14ac:dyDescent="0.25">
      <c r="M186"/>
      <c r="N186" s="1"/>
      <c r="O186" s="1"/>
      <c r="P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</row>
    <row r="187" spans="13:100" x14ac:dyDescent="0.25">
      <c r="M187"/>
      <c r="N187" s="1"/>
      <c r="O187" s="1"/>
      <c r="P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</row>
    <row r="188" spans="13:100" x14ac:dyDescent="0.25">
      <c r="M188"/>
      <c r="N188" s="1"/>
      <c r="O188" s="1"/>
      <c r="P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</row>
    <row r="189" spans="13:100" x14ac:dyDescent="0.25">
      <c r="M189"/>
      <c r="N189" s="1"/>
      <c r="O189" s="1"/>
      <c r="P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</row>
    <row r="190" spans="13:100" x14ac:dyDescent="0.25">
      <c r="M190"/>
      <c r="N190" s="1"/>
      <c r="O190" s="1"/>
      <c r="P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</row>
    <row r="191" spans="13:100" x14ac:dyDescent="0.25">
      <c r="M191"/>
      <c r="N191" s="1"/>
      <c r="O191" s="1"/>
      <c r="P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</row>
    <row r="192" spans="13:100" x14ac:dyDescent="0.25">
      <c r="M192"/>
      <c r="N192" s="1"/>
      <c r="O192" s="1"/>
      <c r="P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</row>
    <row r="193" spans="13:100" x14ac:dyDescent="0.25">
      <c r="M193"/>
      <c r="N193" s="1"/>
      <c r="O193" s="1"/>
      <c r="P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</row>
    <row r="194" spans="13:100" x14ac:dyDescent="0.25">
      <c r="M194"/>
      <c r="N194" s="1"/>
      <c r="O194" s="1"/>
      <c r="P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</row>
    <row r="195" spans="13:100" x14ac:dyDescent="0.25">
      <c r="M195"/>
      <c r="N195" s="1"/>
      <c r="O195" s="1"/>
      <c r="P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</row>
    <row r="196" spans="13:100" x14ac:dyDescent="0.25">
      <c r="M196"/>
      <c r="N196" s="1"/>
      <c r="O196" s="1"/>
      <c r="P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</row>
    <row r="197" spans="13:100" x14ac:dyDescent="0.25">
      <c r="M197"/>
      <c r="N197" s="1"/>
      <c r="O197" s="1"/>
      <c r="P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</row>
    <row r="198" spans="13:100" x14ac:dyDescent="0.25">
      <c r="M198"/>
      <c r="N198" s="1"/>
      <c r="O198" s="1"/>
      <c r="P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</row>
    <row r="199" spans="13:100" x14ac:dyDescent="0.25">
      <c r="M199"/>
      <c r="N199" s="1"/>
      <c r="O199" s="1"/>
      <c r="P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</row>
    <row r="200" spans="13:100" x14ac:dyDescent="0.25">
      <c r="M200"/>
      <c r="N200" s="1"/>
      <c r="O200" s="1"/>
      <c r="P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</row>
    <row r="201" spans="13:100" x14ac:dyDescent="0.25">
      <c r="M201"/>
      <c r="N201" s="1"/>
      <c r="O201" s="1"/>
      <c r="P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</row>
    <row r="202" spans="13:100" x14ac:dyDescent="0.25">
      <c r="M202"/>
      <c r="N202" s="1"/>
      <c r="O202" s="1"/>
      <c r="P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</row>
    <row r="203" spans="13:100" x14ac:dyDescent="0.25">
      <c r="M203"/>
      <c r="N203" s="1"/>
      <c r="O203" s="1"/>
      <c r="P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</row>
    <row r="204" spans="13:100" x14ac:dyDescent="0.25">
      <c r="M204"/>
      <c r="N204" s="1"/>
      <c r="O204" s="1"/>
      <c r="P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</row>
    <row r="205" spans="13:100" x14ac:dyDescent="0.25">
      <c r="M205"/>
      <c r="N205" s="1"/>
      <c r="O205" s="1"/>
      <c r="P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</row>
    <row r="206" spans="13:100" x14ac:dyDescent="0.25">
      <c r="M206"/>
      <c r="N206" s="1"/>
      <c r="O206" s="1"/>
      <c r="P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</row>
    <row r="207" spans="13:100" x14ac:dyDescent="0.25">
      <c r="M207"/>
      <c r="N207" s="1"/>
      <c r="O207" s="1"/>
      <c r="P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</row>
    <row r="208" spans="13:100" x14ac:dyDescent="0.25">
      <c r="M208"/>
      <c r="N208" s="1"/>
      <c r="O208" s="1"/>
      <c r="P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</row>
    <row r="209" spans="13:100" x14ac:dyDescent="0.25">
      <c r="M209"/>
      <c r="N209" s="1"/>
      <c r="O209" s="1"/>
      <c r="P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</row>
    <row r="210" spans="13:100" x14ac:dyDescent="0.25">
      <c r="M210"/>
      <c r="N210" s="1"/>
      <c r="O210" s="1"/>
      <c r="P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</row>
    <row r="211" spans="13:100" x14ac:dyDescent="0.25">
      <c r="M211"/>
      <c r="N211" s="1"/>
      <c r="O211" s="1"/>
      <c r="P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</row>
    <row r="212" spans="13:100" x14ac:dyDescent="0.25">
      <c r="M212"/>
      <c r="N212" s="1"/>
      <c r="O212" s="1"/>
      <c r="P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</row>
    <row r="213" spans="13:100" x14ac:dyDescent="0.25">
      <c r="M213"/>
      <c r="N213" s="1"/>
      <c r="O213" s="1"/>
      <c r="P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</row>
    <row r="214" spans="13:100" x14ac:dyDescent="0.25">
      <c r="M214"/>
      <c r="N214" s="1"/>
      <c r="O214" s="1"/>
      <c r="P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</row>
    <row r="215" spans="13:100" x14ac:dyDescent="0.25">
      <c r="M215"/>
      <c r="N215" s="1"/>
      <c r="O215" s="1"/>
      <c r="P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</row>
    <row r="216" spans="13:100" x14ac:dyDescent="0.25">
      <c r="M216"/>
      <c r="N216" s="1"/>
      <c r="O216" s="1"/>
      <c r="P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</row>
    <row r="217" spans="13:100" x14ac:dyDescent="0.25">
      <c r="M217"/>
      <c r="N217" s="1"/>
      <c r="O217" s="1"/>
      <c r="P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</row>
    <row r="218" spans="13:100" x14ac:dyDescent="0.25">
      <c r="M218"/>
      <c r="N218" s="1"/>
      <c r="O218" s="1"/>
      <c r="P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</row>
    <row r="219" spans="13:100" x14ac:dyDescent="0.25">
      <c r="M219"/>
      <c r="N219" s="1"/>
      <c r="O219" s="1"/>
      <c r="P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</row>
    <row r="220" spans="13:100" x14ac:dyDescent="0.25">
      <c r="M220"/>
      <c r="N220" s="1"/>
      <c r="O220" s="1"/>
      <c r="P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</row>
    <row r="221" spans="13:100" x14ac:dyDescent="0.25">
      <c r="M221"/>
      <c r="N221" s="1"/>
      <c r="O221" s="1"/>
      <c r="P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</row>
    <row r="222" spans="13:100" x14ac:dyDescent="0.25">
      <c r="M222"/>
      <c r="N222" s="1"/>
      <c r="O222" s="1"/>
      <c r="P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</row>
    <row r="223" spans="13:100" x14ac:dyDescent="0.25">
      <c r="M223"/>
      <c r="N223" s="1"/>
      <c r="O223" s="1"/>
      <c r="P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</row>
    <row r="224" spans="13:100" x14ac:dyDescent="0.25">
      <c r="M224"/>
      <c r="N224" s="1"/>
      <c r="O224" s="1"/>
      <c r="P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</row>
    <row r="225" spans="13:100" x14ac:dyDescent="0.25">
      <c r="M225"/>
      <c r="N225" s="1"/>
      <c r="O225" s="1"/>
      <c r="P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</row>
    <row r="226" spans="13:100" x14ac:dyDescent="0.25">
      <c r="M226"/>
      <c r="N226" s="1"/>
      <c r="O226" s="1"/>
      <c r="P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</row>
    <row r="227" spans="13:100" x14ac:dyDescent="0.25">
      <c r="M227"/>
      <c r="N227" s="1"/>
      <c r="O227" s="1"/>
      <c r="P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</row>
    <row r="228" spans="13:100" x14ac:dyDescent="0.25">
      <c r="M228"/>
      <c r="N228" s="1"/>
      <c r="O228" s="1"/>
      <c r="P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</row>
    <row r="229" spans="13:100" x14ac:dyDescent="0.25">
      <c r="M229"/>
      <c r="N229" s="1"/>
      <c r="O229" s="1"/>
      <c r="P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</row>
    <row r="230" spans="13:100" x14ac:dyDescent="0.25">
      <c r="M230"/>
      <c r="N230" s="1"/>
      <c r="O230" s="1"/>
      <c r="P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</row>
    <row r="231" spans="13:100" x14ac:dyDescent="0.25">
      <c r="M231"/>
      <c r="N231" s="1"/>
      <c r="O231" s="1"/>
      <c r="P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</row>
    <row r="232" spans="13:100" x14ac:dyDescent="0.25">
      <c r="M232"/>
      <c r="N232" s="1"/>
      <c r="O232" s="1"/>
      <c r="P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</row>
    <row r="233" spans="13:100" x14ac:dyDescent="0.25">
      <c r="M233"/>
      <c r="N233" s="1"/>
      <c r="O233" s="1"/>
      <c r="P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</row>
    <row r="234" spans="13:100" x14ac:dyDescent="0.25">
      <c r="M234"/>
      <c r="N234" s="1"/>
      <c r="O234" s="1"/>
      <c r="P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</row>
    <row r="235" spans="13:100" x14ac:dyDescent="0.25">
      <c r="M235"/>
      <c r="N235" s="1"/>
      <c r="O235" s="1"/>
      <c r="P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</row>
    <row r="236" spans="13:100" x14ac:dyDescent="0.25">
      <c r="M236"/>
      <c r="N236" s="1"/>
      <c r="O236" s="1"/>
      <c r="P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</row>
    <row r="237" spans="13:100" x14ac:dyDescent="0.25">
      <c r="M237"/>
      <c r="N237" s="1"/>
      <c r="O237" s="1"/>
      <c r="P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</row>
    <row r="238" spans="13:100" x14ac:dyDescent="0.25">
      <c r="M238"/>
      <c r="N238" s="1"/>
      <c r="O238" s="1"/>
      <c r="P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</row>
    <row r="239" spans="13:100" x14ac:dyDescent="0.25">
      <c r="M239"/>
      <c r="N239" s="1"/>
      <c r="O239" s="1"/>
      <c r="P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</row>
    <row r="240" spans="13:100" x14ac:dyDescent="0.25">
      <c r="M240"/>
      <c r="N240" s="1"/>
      <c r="O240" s="1"/>
      <c r="P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</row>
    <row r="241" spans="13:100" x14ac:dyDescent="0.25">
      <c r="M241"/>
      <c r="N241" s="1"/>
      <c r="O241" s="1"/>
      <c r="P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</row>
    <row r="242" spans="13:100" x14ac:dyDescent="0.25">
      <c r="M242"/>
      <c r="N242" s="1"/>
      <c r="O242" s="1"/>
      <c r="P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</row>
    <row r="243" spans="13:100" x14ac:dyDescent="0.25">
      <c r="M243"/>
      <c r="N243" s="1"/>
      <c r="O243" s="1"/>
      <c r="P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</row>
    <row r="244" spans="13:100" x14ac:dyDescent="0.25">
      <c r="M244"/>
      <c r="N244" s="1"/>
      <c r="O244" s="1"/>
      <c r="P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</row>
    <row r="245" spans="13:100" x14ac:dyDescent="0.25">
      <c r="M245"/>
      <c r="N245" s="1"/>
      <c r="O245" s="1"/>
      <c r="P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</row>
    <row r="246" spans="13:100" x14ac:dyDescent="0.25">
      <c r="M246"/>
      <c r="N246" s="1"/>
      <c r="O246" s="1"/>
      <c r="P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</row>
    <row r="247" spans="13:100" x14ac:dyDescent="0.25">
      <c r="M247"/>
      <c r="N247" s="1"/>
      <c r="O247" s="1"/>
      <c r="P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</row>
    <row r="248" spans="13:100" x14ac:dyDescent="0.25">
      <c r="M248"/>
      <c r="N248" s="1"/>
      <c r="O248" s="1"/>
      <c r="P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</row>
    <row r="249" spans="13:100" x14ac:dyDescent="0.25">
      <c r="M249"/>
      <c r="N249" s="1"/>
      <c r="O249" s="1"/>
      <c r="P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</row>
    <row r="250" spans="13:100" x14ac:dyDescent="0.25">
      <c r="M250"/>
      <c r="N250" s="1"/>
      <c r="O250" s="1"/>
      <c r="P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</row>
    <row r="251" spans="13:100" x14ac:dyDescent="0.25">
      <c r="M251"/>
      <c r="N251" s="1"/>
      <c r="O251" s="1"/>
      <c r="P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</row>
    <row r="252" spans="13:100" x14ac:dyDescent="0.25">
      <c r="M252"/>
      <c r="N252" s="1"/>
      <c r="O252" s="1"/>
      <c r="P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</row>
    <row r="253" spans="13:100" x14ac:dyDescent="0.25">
      <c r="M253"/>
      <c r="N253" s="1"/>
      <c r="O253" s="1"/>
      <c r="P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</row>
    <row r="254" spans="13:100" x14ac:dyDescent="0.25">
      <c r="M254"/>
      <c r="N254" s="1"/>
      <c r="O254" s="1"/>
      <c r="P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</row>
    <row r="255" spans="13:100" x14ac:dyDescent="0.25">
      <c r="M255"/>
      <c r="N255" s="1"/>
      <c r="O255" s="1"/>
      <c r="P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</row>
    <row r="256" spans="13:100" x14ac:dyDescent="0.25">
      <c r="M256"/>
      <c r="N256" s="1"/>
      <c r="O256" s="1"/>
      <c r="P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</row>
    <row r="257" spans="13:100" x14ac:dyDescent="0.25">
      <c r="M257"/>
      <c r="N257" s="1"/>
      <c r="O257" s="1"/>
      <c r="P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</row>
    <row r="258" spans="13:100" x14ac:dyDescent="0.25">
      <c r="M258"/>
      <c r="N258" s="1"/>
      <c r="O258" s="1"/>
      <c r="P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</row>
    <row r="259" spans="13:100" x14ac:dyDescent="0.25">
      <c r="M259"/>
      <c r="N259" s="1"/>
      <c r="O259" s="1"/>
      <c r="P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</row>
    <row r="260" spans="13:100" x14ac:dyDescent="0.25">
      <c r="M260"/>
      <c r="N260" s="1"/>
      <c r="O260" s="1"/>
      <c r="P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</row>
    <row r="261" spans="13:100" x14ac:dyDescent="0.25">
      <c r="M261"/>
      <c r="N261" s="1"/>
      <c r="O261" s="1"/>
      <c r="P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</row>
    <row r="262" spans="13:100" x14ac:dyDescent="0.25">
      <c r="M262"/>
      <c r="N262" s="1"/>
      <c r="O262" s="1"/>
      <c r="P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</row>
    <row r="263" spans="13:100" x14ac:dyDescent="0.25">
      <c r="M263"/>
      <c r="N263" s="1"/>
      <c r="O263" s="1"/>
      <c r="P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</row>
    <row r="264" spans="13:100" x14ac:dyDescent="0.25">
      <c r="M264"/>
      <c r="N264" s="1"/>
      <c r="O264" s="1"/>
      <c r="P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</row>
    <row r="265" spans="13:100" x14ac:dyDescent="0.25">
      <c r="M265"/>
      <c r="N265" s="1"/>
      <c r="O265" s="1"/>
      <c r="P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</row>
    <row r="266" spans="13:100" x14ac:dyDescent="0.25">
      <c r="M266"/>
      <c r="N266" s="1"/>
      <c r="O266" s="1"/>
      <c r="P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</row>
    <row r="267" spans="13:100" x14ac:dyDescent="0.25">
      <c r="M267"/>
      <c r="N267" s="1"/>
      <c r="O267" s="1"/>
      <c r="P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</row>
    <row r="268" spans="13:100" x14ac:dyDescent="0.25">
      <c r="M268"/>
      <c r="N268" s="1"/>
      <c r="O268" s="1"/>
      <c r="P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</row>
    <row r="269" spans="13:100" x14ac:dyDescent="0.25">
      <c r="M269"/>
      <c r="N269" s="1"/>
      <c r="O269" s="1"/>
      <c r="P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</row>
    <row r="270" spans="13:100" x14ac:dyDescent="0.25">
      <c r="M270"/>
      <c r="N270" s="1"/>
      <c r="O270" s="1"/>
      <c r="P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</row>
    <row r="271" spans="13:100" x14ac:dyDescent="0.25">
      <c r="M271"/>
      <c r="N271" s="1"/>
      <c r="O271" s="1"/>
      <c r="P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</row>
    <row r="272" spans="13:100" x14ac:dyDescent="0.25">
      <c r="M272"/>
      <c r="N272" s="1"/>
      <c r="O272" s="1"/>
      <c r="P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</row>
    <row r="273" spans="13:100" x14ac:dyDescent="0.25">
      <c r="M273"/>
      <c r="N273" s="1"/>
      <c r="O273" s="1"/>
      <c r="P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</row>
    <row r="274" spans="13:100" x14ac:dyDescent="0.25">
      <c r="M274"/>
      <c r="N274" s="1"/>
      <c r="O274" s="1"/>
      <c r="P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</row>
    <row r="275" spans="13:100" x14ac:dyDescent="0.25">
      <c r="M275"/>
      <c r="N275" s="1"/>
      <c r="O275" s="1"/>
      <c r="P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</row>
    <row r="276" spans="13:100" x14ac:dyDescent="0.25">
      <c r="M276"/>
      <c r="N276" s="1"/>
      <c r="O276" s="1"/>
      <c r="P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</row>
    <row r="277" spans="13:100" x14ac:dyDescent="0.25">
      <c r="M277"/>
      <c r="N277" s="1"/>
      <c r="O277" s="1"/>
      <c r="P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</row>
    <row r="278" spans="13:100" x14ac:dyDescent="0.25">
      <c r="M278"/>
      <c r="N278" s="1"/>
      <c r="O278" s="1"/>
      <c r="P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</row>
    <row r="279" spans="13:100" x14ac:dyDescent="0.25">
      <c r="M279"/>
      <c r="N279" s="1"/>
      <c r="O279" s="1"/>
      <c r="P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</row>
    <row r="280" spans="13:100" x14ac:dyDescent="0.25">
      <c r="M280"/>
      <c r="N280" s="1"/>
      <c r="O280" s="1"/>
      <c r="P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</row>
    <row r="281" spans="13:100" x14ac:dyDescent="0.25">
      <c r="M281"/>
      <c r="N281" s="1"/>
      <c r="O281" s="1"/>
      <c r="P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</row>
    <row r="282" spans="13:100" x14ac:dyDescent="0.25">
      <c r="M282"/>
      <c r="N282" s="1"/>
      <c r="O282" s="1"/>
      <c r="P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</row>
    <row r="283" spans="13:100" x14ac:dyDescent="0.25">
      <c r="M283"/>
      <c r="N283" s="1"/>
      <c r="O283" s="1"/>
      <c r="P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</row>
    <row r="284" spans="13:100" x14ac:dyDescent="0.25">
      <c r="M284"/>
      <c r="N284" s="1"/>
      <c r="O284" s="1"/>
      <c r="P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</row>
    <row r="285" spans="13:100" x14ac:dyDescent="0.25">
      <c r="M285"/>
      <c r="N285" s="1"/>
      <c r="O285" s="1"/>
      <c r="P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</row>
    <row r="286" spans="13:100" x14ac:dyDescent="0.25">
      <c r="M286"/>
      <c r="N286" s="1"/>
      <c r="O286" s="1"/>
      <c r="P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</row>
    <row r="287" spans="13:100" x14ac:dyDescent="0.25">
      <c r="M287"/>
      <c r="N287" s="1"/>
      <c r="O287" s="1"/>
      <c r="P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</row>
    <row r="288" spans="13:100" x14ac:dyDescent="0.25">
      <c r="M288"/>
      <c r="N288" s="1"/>
      <c r="O288" s="1"/>
      <c r="P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</row>
    <row r="289" spans="13:100" x14ac:dyDescent="0.25">
      <c r="M289"/>
      <c r="N289" s="1"/>
      <c r="O289" s="1"/>
      <c r="P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</row>
    <row r="290" spans="13:100" x14ac:dyDescent="0.25">
      <c r="M290"/>
      <c r="N290" s="1"/>
      <c r="O290" s="1"/>
      <c r="P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</row>
    <row r="291" spans="13:100" x14ac:dyDescent="0.25">
      <c r="M291"/>
      <c r="N291" s="1"/>
      <c r="O291" s="1"/>
      <c r="P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</row>
    <row r="292" spans="13:100" x14ac:dyDescent="0.25">
      <c r="M292"/>
      <c r="N292" s="1"/>
      <c r="O292" s="1"/>
      <c r="P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</row>
    <row r="293" spans="13:100" x14ac:dyDescent="0.25">
      <c r="M293"/>
      <c r="N293" s="1"/>
      <c r="O293" s="1"/>
      <c r="P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</row>
    <row r="294" spans="13:100" x14ac:dyDescent="0.25">
      <c r="M294"/>
      <c r="N294" s="1"/>
      <c r="O294" s="1"/>
      <c r="P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</row>
    <row r="295" spans="13:100" x14ac:dyDescent="0.25">
      <c r="M295"/>
      <c r="N295" s="1"/>
      <c r="O295" s="1"/>
      <c r="P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</row>
    <row r="296" spans="13:100" x14ac:dyDescent="0.25">
      <c r="M296"/>
      <c r="N296" s="1"/>
      <c r="O296" s="1"/>
      <c r="P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</row>
    <row r="297" spans="13:100" x14ac:dyDescent="0.25">
      <c r="M297"/>
      <c r="N297" s="1"/>
      <c r="O297" s="1"/>
      <c r="P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</row>
    <row r="298" spans="13:100" x14ac:dyDescent="0.25">
      <c r="M298"/>
      <c r="N298" s="1"/>
      <c r="O298" s="1"/>
      <c r="P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</row>
    <row r="299" spans="13:100" x14ac:dyDescent="0.25">
      <c r="M299"/>
      <c r="N299" s="1"/>
      <c r="O299" s="1"/>
      <c r="P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</row>
    <row r="300" spans="13:100" x14ac:dyDescent="0.25">
      <c r="M300"/>
      <c r="N300" s="1"/>
      <c r="O300" s="1"/>
      <c r="P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</row>
    <row r="301" spans="13:100" x14ac:dyDescent="0.25">
      <c r="M301"/>
      <c r="N301" s="1"/>
      <c r="O301" s="1"/>
      <c r="P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</row>
    <row r="302" spans="13:100" x14ac:dyDescent="0.25">
      <c r="M302"/>
      <c r="N302" s="1"/>
      <c r="O302" s="1"/>
      <c r="P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</row>
    <row r="303" spans="13:100" x14ac:dyDescent="0.25">
      <c r="M303"/>
      <c r="N303" s="1"/>
      <c r="O303" s="1"/>
      <c r="P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</row>
    <row r="304" spans="13:100" x14ac:dyDescent="0.25">
      <c r="M304"/>
      <c r="N304" s="1"/>
      <c r="O304" s="1"/>
      <c r="P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</row>
    <row r="305" spans="13:100" x14ac:dyDescent="0.25">
      <c r="M305"/>
      <c r="N305" s="1"/>
      <c r="O305" s="1"/>
      <c r="P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</row>
    <row r="306" spans="13:100" x14ac:dyDescent="0.25">
      <c r="M306"/>
      <c r="N306" s="1"/>
      <c r="O306" s="1"/>
      <c r="P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</row>
    <row r="307" spans="13:100" x14ac:dyDescent="0.25">
      <c r="M307"/>
      <c r="N307" s="1"/>
      <c r="O307" s="1"/>
      <c r="P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</row>
    <row r="308" spans="13:100" x14ac:dyDescent="0.25">
      <c r="M308"/>
      <c r="N308" s="1"/>
      <c r="O308" s="1"/>
      <c r="P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</row>
    <row r="309" spans="13:100" x14ac:dyDescent="0.25">
      <c r="M309"/>
      <c r="N309" s="1"/>
      <c r="O309" s="1"/>
      <c r="P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</row>
    <row r="310" spans="13:100" x14ac:dyDescent="0.25">
      <c r="M310"/>
      <c r="N310" s="1"/>
      <c r="O310" s="1"/>
      <c r="P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</row>
    <row r="311" spans="13:100" x14ac:dyDescent="0.25">
      <c r="M311"/>
      <c r="N311" s="1"/>
      <c r="O311" s="1"/>
      <c r="P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</row>
    <row r="312" spans="13:100" x14ac:dyDescent="0.25">
      <c r="M312"/>
      <c r="N312" s="1"/>
      <c r="O312" s="1"/>
      <c r="P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</row>
    <row r="313" spans="13:100" x14ac:dyDescent="0.25">
      <c r="M313"/>
      <c r="N313" s="1"/>
      <c r="O313" s="1"/>
      <c r="P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</row>
    <row r="314" spans="13:100" x14ac:dyDescent="0.25">
      <c r="M314"/>
      <c r="N314" s="1"/>
      <c r="O314" s="1"/>
      <c r="P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</row>
    <row r="315" spans="13:100" x14ac:dyDescent="0.25">
      <c r="M315"/>
      <c r="N315" s="1"/>
      <c r="O315" s="1"/>
      <c r="P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</row>
    <row r="316" spans="13:100" x14ac:dyDescent="0.25">
      <c r="M316"/>
      <c r="N316" s="1"/>
      <c r="O316" s="1"/>
      <c r="P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</row>
    <row r="317" spans="13:100" x14ac:dyDescent="0.25">
      <c r="M317"/>
      <c r="N317" s="1"/>
      <c r="O317" s="1"/>
      <c r="P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</row>
    <row r="318" spans="13:100" x14ac:dyDescent="0.25">
      <c r="M318"/>
      <c r="N318" s="1"/>
      <c r="O318" s="1"/>
      <c r="P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</row>
    <row r="319" spans="13:100" x14ac:dyDescent="0.25">
      <c r="M319"/>
      <c r="N319" s="1"/>
      <c r="O319" s="1"/>
      <c r="P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</row>
    <row r="320" spans="13:100" x14ac:dyDescent="0.25">
      <c r="M320"/>
      <c r="N320" s="1"/>
      <c r="O320" s="1"/>
      <c r="P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</row>
    <row r="321" spans="13:100" x14ac:dyDescent="0.25">
      <c r="M321"/>
      <c r="N321" s="1"/>
      <c r="O321" s="1"/>
      <c r="P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</row>
    <row r="322" spans="13:100" x14ac:dyDescent="0.25">
      <c r="M322"/>
      <c r="N322" s="1"/>
      <c r="O322" s="1"/>
      <c r="P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</row>
    <row r="323" spans="13:100" x14ac:dyDescent="0.25">
      <c r="M323"/>
      <c r="N323" s="1"/>
      <c r="O323" s="1"/>
      <c r="P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</row>
    <row r="324" spans="13:100" x14ac:dyDescent="0.25">
      <c r="M324"/>
      <c r="N324" s="1"/>
      <c r="O324" s="1"/>
      <c r="P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</row>
    <row r="325" spans="13:100" x14ac:dyDescent="0.25">
      <c r="M325"/>
      <c r="N325" s="1"/>
      <c r="O325" s="1"/>
      <c r="P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</row>
    <row r="326" spans="13:100" x14ac:dyDescent="0.25">
      <c r="M326"/>
      <c r="N326" s="1"/>
      <c r="O326" s="1"/>
      <c r="P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</row>
    <row r="327" spans="13:100" x14ac:dyDescent="0.25">
      <c r="M327"/>
      <c r="N327" s="1"/>
      <c r="O327" s="1"/>
      <c r="P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</row>
    <row r="328" spans="13:100" x14ac:dyDescent="0.25">
      <c r="M328"/>
      <c r="N328" s="1"/>
      <c r="O328" s="1"/>
      <c r="P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</row>
    <row r="329" spans="13:100" x14ac:dyDescent="0.25">
      <c r="M329"/>
      <c r="N329" s="1"/>
      <c r="O329" s="1"/>
      <c r="P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</row>
    <row r="330" spans="13:100" x14ac:dyDescent="0.25">
      <c r="M330"/>
      <c r="N330" s="1"/>
      <c r="O330" s="1"/>
      <c r="P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</row>
    <row r="331" spans="13:100" x14ac:dyDescent="0.25">
      <c r="M331"/>
      <c r="N331" s="1"/>
      <c r="O331" s="1"/>
      <c r="P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</row>
    <row r="332" spans="13:100" x14ac:dyDescent="0.25">
      <c r="M332"/>
      <c r="N332" s="1"/>
      <c r="O332" s="1"/>
      <c r="P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</row>
    <row r="333" spans="13:100" x14ac:dyDescent="0.25">
      <c r="M333"/>
      <c r="N333" s="1"/>
      <c r="O333" s="1"/>
      <c r="P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</row>
    <row r="334" spans="13:100" x14ac:dyDescent="0.25">
      <c r="M334"/>
      <c r="N334" s="1"/>
      <c r="O334" s="1"/>
      <c r="P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</row>
    <row r="335" spans="13:100" x14ac:dyDescent="0.25">
      <c r="M335"/>
      <c r="N335" s="1"/>
      <c r="O335" s="1"/>
      <c r="P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</row>
    <row r="336" spans="13:100" x14ac:dyDescent="0.25">
      <c r="M336"/>
      <c r="N336" s="1"/>
      <c r="O336" s="1"/>
      <c r="P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</row>
    <row r="337" spans="13:100" x14ac:dyDescent="0.25">
      <c r="M337"/>
      <c r="N337" s="1"/>
      <c r="O337" s="1"/>
      <c r="P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</row>
    <row r="338" spans="13:100" x14ac:dyDescent="0.25">
      <c r="M338"/>
      <c r="N338" s="1"/>
      <c r="O338" s="1"/>
      <c r="P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</row>
    <row r="339" spans="13:100" x14ac:dyDescent="0.25">
      <c r="M339"/>
      <c r="N339" s="1"/>
      <c r="O339" s="1"/>
      <c r="P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</row>
    <row r="340" spans="13:100" x14ac:dyDescent="0.25">
      <c r="M340"/>
      <c r="N340" s="1"/>
      <c r="O340" s="1"/>
      <c r="P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</row>
    <row r="341" spans="13:100" x14ac:dyDescent="0.25">
      <c r="M341"/>
      <c r="N341" s="1"/>
      <c r="O341" s="1"/>
      <c r="P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</row>
    <row r="342" spans="13:100" x14ac:dyDescent="0.25">
      <c r="M342"/>
      <c r="N342" s="1"/>
      <c r="O342" s="1"/>
      <c r="P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</row>
    <row r="343" spans="13:100" x14ac:dyDescent="0.25">
      <c r="M343"/>
      <c r="N343" s="1"/>
      <c r="O343" s="1"/>
      <c r="P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</row>
    <row r="344" spans="13:100" x14ac:dyDescent="0.25">
      <c r="M344"/>
      <c r="N344" s="1"/>
      <c r="O344" s="1"/>
      <c r="P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</row>
    <row r="345" spans="13:100" x14ac:dyDescent="0.25">
      <c r="M345"/>
      <c r="N345" s="1"/>
      <c r="O345" s="1"/>
      <c r="P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</row>
    <row r="346" spans="13:100" x14ac:dyDescent="0.25">
      <c r="M346"/>
      <c r="N346" s="1"/>
      <c r="O346" s="1"/>
      <c r="P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</row>
    <row r="347" spans="13:100" x14ac:dyDescent="0.25">
      <c r="M347"/>
      <c r="N347" s="1"/>
      <c r="O347" s="1"/>
      <c r="P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</row>
    <row r="348" spans="13:100" x14ac:dyDescent="0.25">
      <c r="M348"/>
      <c r="N348" s="1"/>
      <c r="O348" s="1"/>
      <c r="P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</row>
    <row r="349" spans="13:100" x14ac:dyDescent="0.25">
      <c r="M349"/>
      <c r="N349" s="1"/>
      <c r="O349" s="1"/>
      <c r="P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</row>
    <row r="350" spans="13:100" x14ac:dyDescent="0.25">
      <c r="M350"/>
      <c r="N350" s="1"/>
      <c r="O350" s="1"/>
      <c r="P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</row>
    <row r="351" spans="13:100" x14ac:dyDescent="0.25">
      <c r="M351"/>
      <c r="N351" s="1"/>
      <c r="O351" s="1"/>
      <c r="P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</row>
    <row r="352" spans="13:100" x14ac:dyDescent="0.25">
      <c r="M352"/>
      <c r="N352" s="1"/>
      <c r="O352" s="1"/>
      <c r="P352" s="1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  <c r="AJ352"/>
      <c r="AK352"/>
      <c r="AL352"/>
      <c r="AM352"/>
      <c r="AN352"/>
    </row>
    <row r="353" spans="13:40" x14ac:dyDescent="0.25">
      <c r="M353"/>
      <c r="N353" s="1"/>
      <c r="O353" s="1"/>
      <c r="P353" s="1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  <c r="AJ353"/>
      <c r="AK353"/>
      <c r="AL353"/>
      <c r="AM353"/>
      <c r="AN353"/>
    </row>
    <row r="354" spans="13:40" x14ac:dyDescent="0.25">
      <c r="M354"/>
      <c r="N354" s="1"/>
      <c r="O354" s="1"/>
      <c r="P354" s="1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  <c r="AK354"/>
      <c r="AL354"/>
      <c r="AM354"/>
      <c r="AN354"/>
    </row>
    <row r="355" spans="13:40" x14ac:dyDescent="0.25">
      <c r="M355"/>
      <c r="N355" s="1"/>
      <c r="O355" s="1"/>
      <c r="P355" s="1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/>
      <c r="AK355"/>
      <c r="AL355"/>
      <c r="AM355"/>
      <c r="AN355"/>
    </row>
    <row r="356" spans="13:40" x14ac:dyDescent="0.25">
      <c r="M356"/>
      <c r="N356" s="1"/>
      <c r="O356" s="1"/>
      <c r="P356" s="1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  <c r="AK356"/>
      <c r="AL356"/>
      <c r="AM356"/>
      <c r="AN356"/>
    </row>
    <row r="357" spans="13:40" x14ac:dyDescent="0.25">
      <c r="M357"/>
      <c r="N357" s="1"/>
      <c r="O357" s="1"/>
      <c r="P357" s="1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  <c r="AJ357"/>
      <c r="AK357"/>
      <c r="AL357"/>
      <c r="AM357"/>
      <c r="AN357"/>
    </row>
    <row r="358" spans="13:40" x14ac:dyDescent="0.25">
      <c r="M358"/>
      <c r="N358" s="1"/>
      <c r="O358" s="1"/>
      <c r="P358" s="1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  <c r="AJ358"/>
      <c r="AK358"/>
      <c r="AL358"/>
      <c r="AM358"/>
      <c r="AN358"/>
    </row>
    <row r="359" spans="13:40" x14ac:dyDescent="0.25">
      <c r="M359"/>
      <c r="N359" s="1"/>
      <c r="O359" s="1"/>
      <c r="P359" s="1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  <c r="AJ359"/>
      <c r="AK359"/>
      <c r="AL359"/>
      <c r="AM359"/>
      <c r="AN359"/>
    </row>
    <row r="360" spans="13:40" x14ac:dyDescent="0.25">
      <c r="M360"/>
      <c r="N360" s="1"/>
      <c r="O360" s="1"/>
      <c r="P360" s="1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  <c r="AJ360"/>
      <c r="AK360"/>
      <c r="AL360"/>
      <c r="AM360"/>
      <c r="AN360"/>
    </row>
    <row r="361" spans="13:40" x14ac:dyDescent="0.25">
      <c r="M361"/>
      <c r="N361" s="1"/>
      <c r="O361" s="1"/>
      <c r="P361" s="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  <c r="AJ361"/>
      <c r="AK361"/>
      <c r="AL361"/>
      <c r="AM361"/>
      <c r="AN361"/>
    </row>
    <row r="362" spans="13:40" x14ac:dyDescent="0.25">
      <c r="M362"/>
      <c r="N362" s="1"/>
      <c r="O362" s="1"/>
      <c r="P362" s="1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  <c r="AJ362"/>
      <c r="AK362"/>
      <c r="AL362"/>
      <c r="AM362"/>
      <c r="AN362"/>
    </row>
    <row r="363" spans="13:40" x14ac:dyDescent="0.25">
      <c r="M363"/>
      <c r="N363" s="1"/>
      <c r="O363" s="1"/>
      <c r="P363" s="1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  <c r="AJ363"/>
      <c r="AK363"/>
      <c r="AL363"/>
      <c r="AM363"/>
      <c r="AN363"/>
    </row>
    <row r="364" spans="13:40" x14ac:dyDescent="0.25">
      <c r="M364"/>
      <c r="N364" s="1"/>
      <c r="O364" s="1"/>
      <c r="P364" s="1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  <c r="AJ364"/>
      <c r="AK364"/>
      <c r="AL364"/>
      <c r="AM364"/>
      <c r="AN364"/>
    </row>
    <row r="365" spans="13:40" x14ac:dyDescent="0.25">
      <c r="M365"/>
      <c r="N365" s="1"/>
      <c r="O365" s="1"/>
      <c r="P365" s="1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  <c r="AJ365"/>
      <c r="AK365"/>
      <c r="AL365"/>
      <c r="AM365"/>
      <c r="AN365"/>
    </row>
    <row r="366" spans="13:40" x14ac:dyDescent="0.25">
      <c r="M366"/>
      <c r="N366" s="1"/>
      <c r="O366" s="1"/>
      <c r="P366" s="1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  <c r="AJ366"/>
      <c r="AK366"/>
      <c r="AL366"/>
      <c r="AM366"/>
      <c r="AN366"/>
    </row>
    <row r="367" spans="13:40" x14ac:dyDescent="0.25">
      <c r="M367"/>
      <c r="N367" s="1"/>
      <c r="O367" s="1"/>
      <c r="P367" s="1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  <c r="AJ367"/>
      <c r="AK367"/>
      <c r="AL367"/>
      <c r="AM367"/>
      <c r="AN367"/>
    </row>
    <row r="368" spans="13:40" x14ac:dyDescent="0.25">
      <c r="M368"/>
      <c r="N368" s="1"/>
      <c r="O368" s="1"/>
      <c r="P368" s="1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/>
      <c r="AK368"/>
      <c r="AL368"/>
      <c r="AM368"/>
      <c r="AN368"/>
    </row>
    <row r="369" spans="13:40" x14ac:dyDescent="0.25">
      <c r="M369"/>
      <c r="N369" s="1"/>
      <c r="O369" s="1"/>
      <c r="P369" s="1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/>
      <c r="AK369"/>
      <c r="AL369"/>
      <c r="AM369"/>
      <c r="AN369"/>
    </row>
    <row r="370" spans="13:40" x14ac:dyDescent="0.25">
      <c r="M370"/>
      <c r="N370" s="1"/>
      <c r="O370" s="1"/>
      <c r="P370" s="1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/>
      <c r="AK370"/>
      <c r="AL370"/>
      <c r="AM370"/>
      <c r="AN370"/>
    </row>
    <row r="371" spans="13:40" x14ac:dyDescent="0.25">
      <c r="M371"/>
      <c r="N371" s="1"/>
      <c r="O371" s="1"/>
      <c r="P371" s="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/>
      <c r="AK371"/>
      <c r="AL371"/>
      <c r="AM371"/>
      <c r="AN371"/>
    </row>
    <row r="372" spans="13:40" x14ac:dyDescent="0.25">
      <c r="M372"/>
      <c r="N372" s="1"/>
      <c r="O372" s="1"/>
      <c r="P372" s="1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/>
      <c r="AK372"/>
      <c r="AL372"/>
      <c r="AM372"/>
      <c r="AN372"/>
    </row>
    <row r="373" spans="13:40" x14ac:dyDescent="0.25">
      <c r="M373"/>
      <c r="N373" s="1"/>
      <c r="O373" s="1"/>
      <c r="P373" s="1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/>
      <c r="AK373"/>
      <c r="AL373"/>
      <c r="AM373"/>
      <c r="AN373"/>
    </row>
    <row r="374" spans="13:40" x14ac:dyDescent="0.25">
      <c r="M374"/>
      <c r="N374" s="1"/>
      <c r="O374" s="1"/>
      <c r="P374" s="1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  <c r="AJ374"/>
      <c r="AK374"/>
      <c r="AL374"/>
      <c r="AM374"/>
      <c r="AN374"/>
    </row>
    <row r="375" spans="13:40" x14ac:dyDescent="0.25">
      <c r="M375"/>
      <c r="N375" s="1"/>
      <c r="O375" s="1"/>
      <c r="P375" s="1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  <c r="AK375"/>
      <c r="AL375"/>
      <c r="AM375"/>
      <c r="AN375"/>
    </row>
    <row r="376" spans="13:40" x14ac:dyDescent="0.25">
      <c r="M376"/>
      <c r="N376" s="1"/>
      <c r="O376" s="1"/>
      <c r="P376" s="1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  <c r="AK376"/>
      <c r="AL376"/>
      <c r="AM376"/>
      <c r="AN376"/>
    </row>
    <row r="377" spans="13:40" x14ac:dyDescent="0.25">
      <c r="M377"/>
      <c r="N377" s="1"/>
      <c r="O377" s="1"/>
      <c r="P377" s="1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  <c r="AK377"/>
      <c r="AL377"/>
      <c r="AM377"/>
      <c r="AN377"/>
    </row>
    <row r="378" spans="13:40" x14ac:dyDescent="0.25">
      <c r="M378"/>
      <c r="N378" s="1"/>
      <c r="O378" s="1"/>
      <c r="P378" s="1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  <c r="AJ378"/>
      <c r="AK378"/>
      <c r="AL378"/>
      <c r="AM378"/>
      <c r="AN378"/>
    </row>
    <row r="379" spans="13:40" x14ac:dyDescent="0.25">
      <c r="M379"/>
      <c r="N379" s="1"/>
      <c r="O379" s="1"/>
      <c r="P379" s="1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  <c r="AJ379"/>
      <c r="AK379"/>
      <c r="AL379"/>
      <c r="AM379"/>
      <c r="AN379"/>
    </row>
    <row r="380" spans="13:40" x14ac:dyDescent="0.25">
      <c r="M380"/>
      <c r="N380" s="1"/>
      <c r="O380" s="1"/>
      <c r="P380" s="1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/>
      <c r="AK380"/>
      <c r="AL380"/>
      <c r="AM380"/>
      <c r="AN380"/>
    </row>
    <row r="381" spans="13:40" x14ac:dyDescent="0.25">
      <c r="M381"/>
      <c r="N381" s="1"/>
      <c r="O381" s="1"/>
      <c r="P381" s="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/>
      <c r="AK381"/>
      <c r="AL381"/>
      <c r="AM381"/>
      <c r="AN381"/>
    </row>
    <row r="382" spans="13:40" x14ac:dyDescent="0.25">
      <c r="M382"/>
      <c r="N382" s="1"/>
      <c r="O382" s="1"/>
      <c r="P382" s="1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/>
      <c r="AK382"/>
      <c r="AL382"/>
      <c r="AM382"/>
      <c r="AN382"/>
    </row>
    <row r="383" spans="13:40" x14ac:dyDescent="0.25">
      <c r="M383"/>
      <c r="N383" s="1"/>
      <c r="O383" s="1"/>
      <c r="P383" s="1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/>
      <c r="AK383"/>
      <c r="AL383"/>
      <c r="AM383"/>
      <c r="AN383"/>
    </row>
    <row r="384" spans="13:40" x14ac:dyDescent="0.25">
      <c r="M384"/>
      <c r="N384" s="1"/>
      <c r="O384" s="1"/>
      <c r="P384" s="1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/>
      <c r="AK384"/>
      <c r="AL384"/>
      <c r="AM384"/>
      <c r="AN384"/>
    </row>
    <row r="385" spans="13:40" x14ac:dyDescent="0.25">
      <c r="M385"/>
      <c r="N385" s="1"/>
      <c r="O385" s="1"/>
      <c r="P385" s="1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/>
      <c r="AK385"/>
      <c r="AL385"/>
      <c r="AM385"/>
      <c r="AN385"/>
    </row>
    <row r="386" spans="13:40" x14ac:dyDescent="0.25">
      <c r="M386"/>
      <c r="N386" s="1"/>
      <c r="O386" s="1"/>
      <c r="P386" s="1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/>
      <c r="AK386"/>
      <c r="AL386"/>
      <c r="AM386"/>
      <c r="AN386"/>
    </row>
    <row r="387" spans="13:40" x14ac:dyDescent="0.25">
      <c r="M387"/>
      <c r="N387" s="1"/>
      <c r="O387" s="1"/>
      <c r="P387" s="1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/>
      <c r="AK387"/>
      <c r="AL387"/>
      <c r="AM387"/>
      <c r="AN387"/>
    </row>
    <row r="388" spans="13:40" x14ac:dyDescent="0.25">
      <c r="M388"/>
      <c r="N388" s="1"/>
      <c r="O388" s="1"/>
      <c r="P388" s="1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/>
      <c r="AK388"/>
      <c r="AL388"/>
      <c r="AM388"/>
      <c r="AN388"/>
    </row>
    <row r="389" spans="13:40" x14ac:dyDescent="0.25">
      <c r="M389"/>
      <c r="N389" s="1"/>
      <c r="O389" s="1"/>
      <c r="P389" s="1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/>
      <c r="AK389"/>
      <c r="AL389"/>
      <c r="AM389"/>
      <c r="AN389"/>
    </row>
    <row r="390" spans="13:40" x14ac:dyDescent="0.25">
      <c r="M390"/>
      <c r="N390" s="1"/>
      <c r="O390" s="1"/>
      <c r="P390" s="1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/>
      <c r="AK390"/>
      <c r="AL390"/>
      <c r="AM390"/>
      <c r="AN390"/>
    </row>
    <row r="391" spans="13:40" x14ac:dyDescent="0.25">
      <c r="M391"/>
      <c r="N391" s="1"/>
      <c r="O391" s="1"/>
      <c r="P391" s="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/>
      <c r="AK391"/>
      <c r="AL391"/>
      <c r="AM391"/>
      <c r="AN391"/>
    </row>
    <row r="392" spans="13:40" x14ac:dyDescent="0.25">
      <c r="M392"/>
      <c r="N392" s="1"/>
      <c r="O392" s="1"/>
      <c r="P392" s="1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/>
      <c r="AK392"/>
      <c r="AL392"/>
      <c r="AM392"/>
      <c r="AN392"/>
    </row>
    <row r="393" spans="13:40" x14ac:dyDescent="0.25">
      <c r="M393"/>
      <c r="N393" s="1"/>
      <c r="O393" s="1"/>
      <c r="P393" s="1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/>
      <c r="AK393"/>
      <c r="AL393"/>
      <c r="AM393"/>
      <c r="AN393"/>
    </row>
    <row r="394" spans="13:40" x14ac:dyDescent="0.25">
      <c r="M394"/>
      <c r="N394" s="1"/>
      <c r="O394" s="1"/>
      <c r="P394" s="1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/>
      <c r="AK394"/>
      <c r="AL394"/>
      <c r="AM394"/>
      <c r="AN394"/>
    </row>
    <row r="395" spans="13:40" x14ac:dyDescent="0.25">
      <c r="M395"/>
      <c r="N395" s="1"/>
      <c r="O395" s="1"/>
      <c r="P395" s="1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/>
      <c r="AK395"/>
      <c r="AL395"/>
      <c r="AM395"/>
      <c r="AN395"/>
    </row>
    <row r="396" spans="13:40" x14ac:dyDescent="0.25">
      <c r="M396"/>
      <c r="N396" s="1"/>
      <c r="O396" s="1"/>
      <c r="P396" s="1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/>
      <c r="AK396"/>
      <c r="AL396"/>
      <c r="AM396"/>
      <c r="AN396"/>
    </row>
    <row r="397" spans="13:40" x14ac:dyDescent="0.25">
      <c r="M397"/>
      <c r="N397" s="1"/>
      <c r="O397" s="1"/>
      <c r="P397" s="1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/>
      <c r="AK397"/>
      <c r="AL397"/>
      <c r="AM397"/>
      <c r="AN397"/>
    </row>
    <row r="398" spans="13:40" x14ac:dyDescent="0.25">
      <c r="M398"/>
      <c r="N398" s="1"/>
      <c r="O398" s="1"/>
      <c r="P398" s="1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/>
      <c r="AK398"/>
      <c r="AL398"/>
      <c r="AM398"/>
      <c r="AN398"/>
    </row>
    <row r="399" spans="13:40" x14ac:dyDescent="0.25">
      <c r="M399"/>
      <c r="N399" s="1"/>
      <c r="O399" s="1"/>
      <c r="P399" s="1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/>
      <c r="AK399"/>
      <c r="AL399"/>
      <c r="AM399"/>
      <c r="AN399"/>
    </row>
    <row r="400" spans="13:40" x14ac:dyDescent="0.25">
      <c r="M400"/>
      <c r="N400" s="1"/>
      <c r="O400" s="1"/>
      <c r="P400" s="1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/>
      <c r="AK400"/>
      <c r="AL400"/>
      <c r="AM400"/>
      <c r="AN400"/>
    </row>
    <row r="401" spans="13:40" x14ac:dyDescent="0.25">
      <c r="M401"/>
      <c r="N401" s="1"/>
      <c r="O401" s="1"/>
      <c r="P401" s="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/>
      <c r="AK401"/>
      <c r="AL401"/>
      <c r="AM401"/>
      <c r="AN401"/>
    </row>
    <row r="402" spans="13:40" x14ac:dyDescent="0.25">
      <c r="M402"/>
      <c r="N402" s="1"/>
      <c r="O402" s="1"/>
      <c r="P402" s="1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/>
      <c r="AK402"/>
      <c r="AL402"/>
      <c r="AM402"/>
      <c r="AN402"/>
    </row>
    <row r="403" spans="13:40" x14ac:dyDescent="0.25">
      <c r="M403"/>
      <c r="N403" s="1"/>
      <c r="O403" s="1"/>
      <c r="P403" s="1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/>
      <c r="AK403"/>
      <c r="AL403"/>
      <c r="AM403"/>
      <c r="AN403"/>
    </row>
    <row r="404" spans="13:40" x14ac:dyDescent="0.25">
      <c r="M404"/>
      <c r="N404" s="1"/>
      <c r="O404" s="1"/>
      <c r="P404" s="1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/>
      <c r="AK404"/>
      <c r="AL404"/>
      <c r="AM404"/>
      <c r="AN404"/>
    </row>
    <row r="405" spans="13:40" x14ac:dyDescent="0.25">
      <c r="M405"/>
      <c r="N405" s="1"/>
      <c r="O405" s="1"/>
      <c r="P405" s="1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/>
      <c r="AK405"/>
      <c r="AL405"/>
      <c r="AM405"/>
      <c r="AN405"/>
    </row>
    <row r="406" spans="13:40" x14ac:dyDescent="0.25">
      <c r="M406"/>
      <c r="N406" s="1"/>
      <c r="O406" s="1"/>
      <c r="P406" s="1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/>
      <c r="AK406"/>
      <c r="AL406"/>
      <c r="AM406"/>
      <c r="AN406"/>
    </row>
    <row r="407" spans="13:40" x14ac:dyDescent="0.25">
      <c r="M407"/>
      <c r="N407" s="1"/>
      <c r="O407" s="1"/>
      <c r="P407" s="1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/>
      <c r="AK407"/>
      <c r="AL407"/>
      <c r="AM407"/>
      <c r="AN407"/>
    </row>
    <row r="408" spans="13:40" x14ac:dyDescent="0.25">
      <c r="M408"/>
      <c r="N408" s="1"/>
      <c r="O408" s="1"/>
      <c r="P408" s="1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/>
      <c r="AK408"/>
      <c r="AL408"/>
      <c r="AM408"/>
      <c r="AN408"/>
    </row>
    <row r="409" spans="13:40" x14ac:dyDescent="0.25">
      <c r="M409"/>
      <c r="N409" s="1"/>
      <c r="O409" s="1"/>
      <c r="P409" s="1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/>
      <c r="AK409"/>
      <c r="AL409"/>
      <c r="AM409"/>
      <c r="AN409"/>
    </row>
    <row r="410" spans="13:40" x14ac:dyDescent="0.25">
      <c r="M410"/>
      <c r="N410" s="1"/>
      <c r="O410" s="1"/>
      <c r="P410" s="1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/>
      <c r="AK410"/>
      <c r="AL410"/>
      <c r="AM410"/>
      <c r="AN410"/>
    </row>
    <row r="411" spans="13:40" x14ac:dyDescent="0.25">
      <c r="M411"/>
      <c r="N411" s="1"/>
      <c r="O411" s="1"/>
      <c r="P411" s="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/>
      <c r="AK411"/>
      <c r="AL411"/>
      <c r="AM411"/>
      <c r="AN411"/>
    </row>
    <row r="412" spans="13:40" x14ac:dyDescent="0.25">
      <c r="M412"/>
      <c r="N412" s="1"/>
      <c r="O412" s="1"/>
      <c r="P412" s="1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/>
      <c r="AK412"/>
      <c r="AL412"/>
      <c r="AM412"/>
      <c r="AN412"/>
    </row>
    <row r="413" spans="13:40" x14ac:dyDescent="0.25">
      <c r="M413"/>
      <c r="N413" s="1"/>
      <c r="O413" s="1"/>
      <c r="P413" s="1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/>
      <c r="AK413"/>
      <c r="AL413"/>
      <c r="AM413"/>
      <c r="AN413"/>
    </row>
    <row r="414" spans="13:40" x14ac:dyDescent="0.25">
      <c r="M414"/>
      <c r="N414" s="1"/>
      <c r="O414" s="1"/>
      <c r="P414" s="1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/>
      <c r="AK414"/>
      <c r="AL414"/>
      <c r="AM414"/>
      <c r="AN414"/>
    </row>
    <row r="415" spans="13:40" x14ac:dyDescent="0.25">
      <c r="M415"/>
      <c r="N415" s="1"/>
      <c r="O415" s="1"/>
      <c r="P415" s="1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/>
      <c r="AK415"/>
      <c r="AL415"/>
      <c r="AM415"/>
      <c r="AN415"/>
    </row>
    <row r="416" spans="13:40" x14ac:dyDescent="0.25">
      <c r="M416"/>
      <c r="N416" s="1"/>
      <c r="O416" s="1"/>
      <c r="P416" s="1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/>
      <c r="AK416"/>
      <c r="AL416"/>
      <c r="AM416"/>
      <c r="AN416"/>
    </row>
    <row r="417" spans="13:40" x14ac:dyDescent="0.25">
      <c r="M417"/>
      <c r="N417" s="1"/>
      <c r="O417" s="1"/>
      <c r="P417" s="1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/>
      <c r="AK417"/>
      <c r="AL417"/>
      <c r="AM417"/>
      <c r="AN417"/>
    </row>
    <row r="418" spans="13:40" x14ac:dyDescent="0.25">
      <c r="M418"/>
      <c r="N418" s="1"/>
      <c r="O418" s="1"/>
      <c r="P418" s="1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/>
      <c r="AK418"/>
      <c r="AL418"/>
      <c r="AM418"/>
      <c r="AN418"/>
    </row>
    <row r="419" spans="13:40" x14ac:dyDescent="0.25">
      <c r="M419"/>
      <c r="N419" s="1"/>
      <c r="O419" s="1"/>
      <c r="P419" s="1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/>
      <c r="AK419"/>
      <c r="AL419"/>
      <c r="AM419"/>
      <c r="AN419"/>
    </row>
    <row r="420" spans="13:40" x14ac:dyDescent="0.25">
      <c r="M420"/>
      <c r="N420" s="1"/>
      <c r="O420" s="1"/>
      <c r="P420" s="1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/>
      <c r="AK420"/>
      <c r="AL420"/>
      <c r="AM420"/>
      <c r="AN420"/>
    </row>
    <row r="421" spans="13:40" x14ac:dyDescent="0.25">
      <c r="M421"/>
      <c r="N421" s="1"/>
      <c r="O421" s="1"/>
      <c r="P421" s="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/>
      <c r="AK421"/>
      <c r="AL421"/>
      <c r="AM421"/>
      <c r="AN421"/>
    </row>
    <row r="422" spans="13:40" x14ac:dyDescent="0.25">
      <c r="M422"/>
      <c r="N422" s="1"/>
      <c r="O422" s="1"/>
      <c r="P422" s="1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/>
      <c r="AK422"/>
      <c r="AL422"/>
      <c r="AM422"/>
      <c r="AN422"/>
    </row>
    <row r="423" spans="13:40" x14ac:dyDescent="0.25">
      <c r="M423"/>
      <c r="N423" s="1"/>
      <c r="O423" s="1"/>
      <c r="P423" s="1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/>
      <c r="AK423"/>
      <c r="AL423"/>
      <c r="AM423"/>
      <c r="AN423"/>
    </row>
    <row r="424" spans="13:40" x14ac:dyDescent="0.25">
      <c r="M424"/>
      <c r="N424" s="1"/>
      <c r="O424" s="1"/>
      <c r="P424" s="1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/>
      <c r="AK424"/>
      <c r="AL424"/>
      <c r="AM424"/>
      <c r="AN424"/>
    </row>
    <row r="425" spans="13:40" x14ac:dyDescent="0.25">
      <c r="M425"/>
      <c r="N425" s="1"/>
      <c r="O425" s="1"/>
      <c r="P425" s="1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/>
      <c r="AK425"/>
      <c r="AL425"/>
      <c r="AM425"/>
      <c r="AN425"/>
    </row>
    <row r="426" spans="13:40" x14ac:dyDescent="0.25">
      <c r="M426"/>
      <c r="N426" s="1"/>
      <c r="O426" s="1"/>
      <c r="P426" s="1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/>
      <c r="AK426"/>
      <c r="AL426"/>
      <c r="AM426"/>
      <c r="AN426"/>
    </row>
    <row r="427" spans="13:40" x14ac:dyDescent="0.25">
      <c r="M427"/>
      <c r="N427" s="1"/>
      <c r="O427" s="1"/>
      <c r="P427" s="1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/>
      <c r="AK427"/>
      <c r="AL427"/>
      <c r="AM427"/>
      <c r="AN427"/>
    </row>
    <row r="428" spans="13:40" x14ac:dyDescent="0.25">
      <c r="M428"/>
      <c r="N428" s="1"/>
      <c r="O428" s="1"/>
      <c r="P428" s="1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/>
      <c r="AK428"/>
      <c r="AL428"/>
      <c r="AM428"/>
      <c r="AN428"/>
    </row>
    <row r="429" spans="13:40" x14ac:dyDescent="0.25">
      <c r="M429"/>
      <c r="N429" s="1"/>
      <c r="O429" s="1"/>
      <c r="P429" s="1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/>
      <c r="AK429"/>
      <c r="AL429"/>
      <c r="AM429"/>
      <c r="AN429"/>
    </row>
    <row r="430" spans="13:40" x14ac:dyDescent="0.25">
      <c r="M430"/>
      <c r="N430" s="1"/>
      <c r="O430" s="1"/>
      <c r="P430" s="1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/>
      <c r="AK430"/>
      <c r="AL430"/>
      <c r="AM430"/>
      <c r="AN430"/>
    </row>
    <row r="431" spans="13:40" x14ac:dyDescent="0.25">
      <c r="M431"/>
      <c r="N431" s="1"/>
      <c r="O431" s="1"/>
      <c r="P431" s="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/>
      <c r="AK431"/>
      <c r="AL431"/>
      <c r="AM431"/>
      <c r="AN431"/>
    </row>
    <row r="432" spans="13:40" x14ac:dyDescent="0.25">
      <c r="M432"/>
      <c r="N432" s="1"/>
      <c r="O432" s="1"/>
      <c r="P432" s="1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/>
      <c r="AK432"/>
      <c r="AL432"/>
      <c r="AM432"/>
      <c r="AN432"/>
    </row>
    <row r="433" spans="13:40" x14ac:dyDescent="0.25">
      <c r="M433"/>
      <c r="N433" s="1"/>
      <c r="O433" s="1"/>
      <c r="P433" s="1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/>
      <c r="AK433"/>
      <c r="AL433"/>
      <c r="AM433"/>
      <c r="AN433"/>
    </row>
    <row r="434" spans="13:40" x14ac:dyDescent="0.25">
      <c r="M434"/>
      <c r="N434" s="1"/>
      <c r="O434" s="1"/>
      <c r="P434" s="1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/>
      <c r="AK434"/>
      <c r="AL434"/>
      <c r="AM434"/>
      <c r="AN434"/>
    </row>
    <row r="435" spans="13:40" x14ac:dyDescent="0.25">
      <c r="M435"/>
      <c r="N435" s="1"/>
      <c r="O435" s="1"/>
      <c r="P435" s="1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/>
      <c r="AK435"/>
      <c r="AL435"/>
      <c r="AM435"/>
      <c r="AN435"/>
    </row>
    <row r="436" spans="13:40" x14ac:dyDescent="0.25">
      <c r="M436"/>
      <c r="N436" s="1"/>
      <c r="O436" s="1"/>
      <c r="P436" s="1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/>
      <c r="AK436"/>
      <c r="AL436"/>
      <c r="AM436"/>
      <c r="AN436"/>
    </row>
    <row r="437" spans="13:40" x14ac:dyDescent="0.25">
      <c r="M437"/>
      <c r="N437" s="1"/>
      <c r="O437" s="1"/>
      <c r="P437" s="1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/>
      <c r="AK437"/>
      <c r="AL437"/>
      <c r="AM437"/>
      <c r="AN437"/>
    </row>
    <row r="438" spans="13:40" x14ac:dyDescent="0.25">
      <c r="M438"/>
      <c r="N438" s="1"/>
      <c r="O438" s="1"/>
      <c r="P438" s="1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/>
      <c r="AK438"/>
      <c r="AL438"/>
      <c r="AM438"/>
      <c r="AN438"/>
    </row>
    <row r="439" spans="13:40" x14ac:dyDescent="0.25">
      <c r="M439"/>
      <c r="N439" s="1"/>
      <c r="O439" s="1"/>
      <c r="P439" s="1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/>
      <c r="AK439"/>
      <c r="AL439"/>
      <c r="AM439"/>
      <c r="AN439"/>
    </row>
    <row r="440" spans="13:40" x14ac:dyDescent="0.25">
      <c r="M440"/>
      <c r="N440" s="1"/>
      <c r="O440" s="1"/>
      <c r="P440" s="1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/>
      <c r="AK440"/>
      <c r="AL440"/>
      <c r="AM440"/>
      <c r="AN440"/>
    </row>
    <row r="441" spans="13:40" x14ac:dyDescent="0.25">
      <c r="M441"/>
      <c r="N441" s="1"/>
      <c r="O441" s="1"/>
      <c r="P441" s="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/>
      <c r="AK441"/>
      <c r="AL441"/>
      <c r="AM441"/>
      <c r="AN441"/>
    </row>
    <row r="442" spans="13:40" x14ac:dyDescent="0.25">
      <c r="M442"/>
      <c r="N442" s="1"/>
      <c r="O442" s="1"/>
      <c r="P442" s="1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/>
      <c r="AK442"/>
      <c r="AL442"/>
      <c r="AM442"/>
      <c r="AN442"/>
    </row>
    <row r="443" spans="13:40" x14ac:dyDescent="0.25">
      <c r="M443"/>
      <c r="N443" s="1"/>
      <c r="O443" s="1"/>
      <c r="P443" s="1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/>
      <c r="AK443"/>
      <c r="AL443"/>
      <c r="AM443"/>
      <c r="AN443"/>
    </row>
    <row r="444" spans="13:40" x14ac:dyDescent="0.25">
      <c r="M444"/>
      <c r="N444" s="1"/>
      <c r="O444" s="1"/>
      <c r="P444" s="1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/>
      <c r="AK444"/>
      <c r="AL444"/>
      <c r="AM444"/>
      <c r="AN444"/>
    </row>
    <row r="445" spans="13:40" x14ac:dyDescent="0.25">
      <c r="M445"/>
      <c r="N445" s="1"/>
      <c r="O445" s="1"/>
      <c r="P445" s="1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/>
      <c r="AK445"/>
      <c r="AL445"/>
      <c r="AM445"/>
      <c r="AN445"/>
    </row>
    <row r="446" spans="13:40" x14ac:dyDescent="0.25">
      <c r="M446"/>
      <c r="N446" s="1"/>
      <c r="O446" s="1"/>
      <c r="P446" s="1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/>
      <c r="AK446"/>
      <c r="AL446"/>
      <c r="AM446"/>
      <c r="AN446"/>
    </row>
    <row r="447" spans="13:40" x14ac:dyDescent="0.25">
      <c r="M447"/>
      <c r="N447" s="1"/>
      <c r="O447" s="1"/>
      <c r="P447" s="1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/>
      <c r="AK447"/>
      <c r="AL447"/>
      <c r="AM447"/>
      <c r="AN447"/>
    </row>
    <row r="448" spans="13:40" x14ac:dyDescent="0.25">
      <c r="M448"/>
      <c r="N448" s="1"/>
      <c r="O448" s="1"/>
      <c r="P448" s="1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/>
      <c r="AK448"/>
      <c r="AL448"/>
      <c r="AM448"/>
      <c r="AN448"/>
    </row>
    <row r="449" spans="13:40" x14ac:dyDescent="0.25">
      <c r="M449"/>
      <c r="N449" s="1"/>
      <c r="O449" s="1"/>
      <c r="P449" s="1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/>
      <c r="AK449"/>
      <c r="AL449"/>
      <c r="AM449"/>
      <c r="AN449"/>
    </row>
    <row r="450" spans="13:40" x14ac:dyDescent="0.25">
      <c r="M450"/>
      <c r="N450" s="1"/>
      <c r="O450" s="1"/>
      <c r="P450" s="1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/>
      <c r="AK450"/>
      <c r="AL450"/>
      <c r="AM450"/>
      <c r="AN450"/>
    </row>
    <row r="451" spans="13:40" x14ac:dyDescent="0.25">
      <c r="M451"/>
      <c r="N451" s="1"/>
      <c r="O451" s="1"/>
      <c r="P451" s="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/>
      <c r="AK451"/>
      <c r="AL451"/>
      <c r="AM451"/>
      <c r="AN451"/>
    </row>
    <row r="452" spans="13:40" x14ac:dyDescent="0.25">
      <c r="M452"/>
      <c r="N452" s="1"/>
      <c r="O452" s="1"/>
      <c r="P452" s="1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/>
      <c r="AK452"/>
      <c r="AL452"/>
      <c r="AM452"/>
      <c r="AN452"/>
    </row>
    <row r="453" spans="13:40" x14ac:dyDescent="0.25">
      <c r="M453"/>
      <c r="N453" s="1"/>
      <c r="O453" s="1"/>
      <c r="P453" s="1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/>
      <c r="AK453"/>
      <c r="AL453"/>
      <c r="AM453"/>
      <c r="AN453"/>
    </row>
    <row r="454" spans="13:40" x14ac:dyDescent="0.25">
      <c r="M454"/>
      <c r="N454" s="1"/>
      <c r="O454" s="1"/>
      <c r="P454" s="1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/>
      <c r="AK454"/>
      <c r="AL454"/>
      <c r="AM454"/>
      <c r="AN454"/>
    </row>
    <row r="455" spans="13:40" x14ac:dyDescent="0.25">
      <c r="M455"/>
      <c r="N455" s="1"/>
      <c r="O455" s="1"/>
      <c r="P455" s="1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/>
      <c r="AK455"/>
      <c r="AL455"/>
      <c r="AM455"/>
      <c r="AN455"/>
    </row>
    <row r="456" spans="13:40" x14ac:dyDescent="0.25">
      <c r="M456"/>
      <c r="N456" s="1"/>
      <c r="O456" s="1"/>
      <c r="P456" s="1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/>
      <c r="AK456"/>
      <c r="AL456"/>
      <c r="AM456"/>
      <c r="AN456"/>
    </row>
    <row r="457" spans="13:40" x14ac:dyDescent="0.25">
      <c r="M457"/>
      <c r="N457" s="1"/>
      <c r="O457" s="1"/>
      <c r="P457" s="1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/>
      <c r="AK457"/>
      <c r="AL457"/>
      <c r="AM457"/>
      <c r="AN457"/>
    </row>
    <row r="458" spans="13:40" x14ac:dyDescent="0.25">
      <c r="M458"/>
      <c r="N458" s="1"/>
      <c r="O458" s="1"/>
      <c r="P458" s="1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/>
      <c r="AK458"/>
      <c r="AL458"/>
      <c r="AM458"/>
      <c r="AN458"/>
    </row>
    <row r="459" spans="13:40" x14ac:dyDescent="0.25">
      <c r="M459"/>
      <c r="N459" s="1"/>
      <c r="O459" s="1"/>
      <c r="P459" s="1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/>
      <c r="AK459"/>
      <c r="AL459"/>
      <c r="AM459"/>
      <c r="AN459"/>
    </row>
    <row r="460" spans="13:40" x14ac:dyDescent="0.25">
      <c r="M460"/>
      <c r="N460" s="1"/>
      <c r="O460" s="1"/>
      <c r="P460" s="1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/>
      <c r="AK460"/>
      <c r="AL460"/>
      <c r="AM460"/>
      <c r="AN460"/>
    </row>
    <row r="461" spans="13:40" x14ac:dyDescent="0.25">
      <c r="M461"/>
      <c r="N461" s="1"/>
      <c r="O461" s="1"/>
      <c r="P461" s="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/>
      <c r="AK461"/>
      <c r="AL461"/>
      <c r="AM461"/>
      <c r="AN461"/>
    </row>
    <row r="462" spans="13:40" x14ac:dyDescent="0.25">
      <c r="M462"/>
      <c r="N462" s="1"/>
      <c r="O462" s="1"/>
      <c r="P462" s="1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/>
      <c r="AK462"/>
      <c r="AL462"/>
      <c r="AM462"/>
      <c r="AN462"/>
    </row>
    <row r="463" spans="13:40" x14ac:dyDescent="0.25">
      <c r="M463"/>
      <c r="N463" s="1"/>
      <c r="O463" s="1"/>
      <c r="P463" s="1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/>
      <c r="AK463"/>
      <c r="AL463"/>
      <c r="AM463"/>
      <c r="AN463"/>
    </row>
    <row r="464" spans="13:40" x14ac:dyDescent="0.25">
      <c r="M464"/>
      <c r="N464" s="1"/>
      <c r="O464" s="1"/>
      <c r="P464" s="1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/>
      <c r="AK464"/>
      <c r="AL464"/>
      <c r="AM464"/>
      <c r="AN464"/>
    </row>
    <row r="465" spans="13:40" x14ac:dyDescent="0.25">
      <c r="M465"/>
      <c r="N465" s="1"/>
      <c r="O465" s="1"/>
      <c r="P465" s="1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/>
      <c r="AK465"/>
      <c r="AL465"/>
      <c r="AM465"/>
      <c r="AN465"/>
    </row>
    <row r="466" spans="13:40" x14ac:dyDescent="0.25">
      <c r="M466"/>
      <c r="N466" s="1"/>
      <c r="O466" s="1"/>
      <c r="P466" s="1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/>
      <c r="AK466"/>
      <c r="AL466"/>
      <c r="AM466"/>
      <c r="AN466"/>
    </row>
    <row r="467" spans="13:40" x14ac:dyDescent="0.25">
      <c r="M467"/>
      <c r="N467" s="1"/>
      <c r="O467" s="1"/>
      <c r="P467" s="1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/>
      <c r="AK467"/>
      <c r="AL467"/>
      <c r="AM467"/>
      <c r="AN467"/>
    </row>
    <row r="468" spans="13:40" x14ac:dyDescent="0.25">
      <c r="M468"/>
      <c r="N468" s="1"/>
      <c r="O468" s="1"/>
      <c r="P468" s="1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/>
      <c r="AK468"/>
      <c r="AL468"/>
      <c r="AM468"/>
      <c r="AN468"/>
    </row>
    <row r="469" spans="13:40" x14ac:dyDescent="0.25">
      <c r="M469"/>
      <c r="N469" s="1"/>
      <c r="O469" s="1"/>
      <c r="P469" s="1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/>
      <c r="AK469"/>
      <c r="AL469"/>
      <c r="AM469"/>
      <c r="AN469"/>
    </row>
    <row r="470" spans="13:40" x14ac:dyDescent="0.25">
      <c r="M470"/>
      <c r="N470" s="1"/>
      <c r="O470" s="1"/>
      <c r="P470" s="1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/>
      <c r="AK470"/>
      <c r="AL470"/>
      <c r="AM470"/>
      <c r="AN470"/>
    </row>
    <row r="471" spans="13:40" x14ac:dyDescent="0.25">
      <c r="M471"/>
      <c r="N471" s="1"/>
      <c r="O471" s="1"/>
      <c r="P471" s="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/>
      <c r="AK471"/>
      <c r="AL471"/>
      <c r="AM471"/>
      <c r="AN471"/>
    </row>
    <row r="472" spans="13:40" x14ac:dyDescent="0.25">
      <c r="M472"/>
      <c r="N472" s="1"/>
      <c r="O472" s="1"/>
      <c r="P472" s="1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/>
      <c r="AK472"/>
      <c r="AL472"/>
      <c r="AM472"/>
      <c r="AN472"/>
    </row>
    <row r="473" spans="13:40" x14ac:dyDescent="0.25">
      <c r="M473"/>
      <c r="N473" s="1"/>
      <c r="O473" s="1"/>
      <c r="P473" s="1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/>
      <c r="AK473"/>
      <c r="AL473"/>
      <c r="AM473"/>
      <c r="AN473"/>
    </row>
    <row r="474" spans="13:40" x14ac:dyDescent="0.25">
      <c r="M474"/>
      <c r="N474" s="1"/>
      <c r="O474" s="1"/>
      <c r="P474" s="1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/>
      <c r="AK474"/>
      <c r="AL474"/>
      <c r="AM474"/>
      <c r="AN474"/>
    </row>
    <row r="475" spans="13:40" x14ac:dyDescent="0.25">
      <c r="M475"/>
      <c r="N475" s="1"/>
      <c r="O475" s="1"/>
      <c r="P475" s="1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  <c r="AJ475"/>
      <c r="AK475"/>
      <c r="AL475"/>
      <c r="AM475"/>
      <c r="AN475"/>
    </row>
    <row r="476" spans="13:40" x14ac:dyDescent="0.25">
      <c r="M476"/>
      <c r="N476" s="1"/>
      <c r="O476" s="1"/>
      <c r="P476" s="1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  <c r="AJ476"/>
      <c r="AK476"/>
      <c r="AL476"/>
      <c r="AM476"/>
      <c r="AN476"/>
    </row>
    <row r="477" spans="13:40" x14ac:dyDescent="0.25">
      <c r="M477"/>
      <c r="N477" s="1"/>
      <c r="O477" s="1"/>
      <c r="P477" s="1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  <c r="AJ477"/>
      <c r="AK477"/>
      <c r="AL477"/>
      <c r="AM477"/>
      <c r="AN477"/>
    </row>
    <row r="478" spans="13:40" x14ac:dyDescent="0.25">
      <c r="M478"/>
      <c r="N478" s="1"/>
      <c r="O478" s="1"/>
      <c r="P478" s="1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  <c r="AI478"/>
      <c r="AJ478"/>
      <c r="AK478"/>
      <c r="AL478"/>
      <c r="AM478"/>
      <c r="AN478"/>
    </row>
    <row r="479" spans="13:40" x14ac:dyDescent="0.25">
      <c r="M479"/>
      <c r="N479" s="1"/>
      <c r="O479" s="1"/>
      <c r="P479" s="1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  <c r="AI479"/>
      <c r="AJ479"/>
      <c r="AK479"/>
      <c r="AL479"/>
      <c r="AM479"/>
      <c r="AN479"/>
    </row>
    <row r="480" spans="13:40" x14ac:dyDescent="0.25">
      <c r="M480"/>
      <c r="N480" s="1"/>
      <c r="O480" s="1"/>
      <c r="P480" s="1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  <c r="AJ480"/>
      <c r="AK480"/>
      <c r="AL480"/>
      <c r="AM480"/>
      <c r="AN480"/>
    </row>
    <row r="481" spans="13:40" x14ac:dyDescent="0.25">
      <c r="M481"/>
      <c r="N481" s="1"/>
      <c r="O481" s="1"/>
      <c r="P481" s="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  <c r="AJ481"/>
      <c r="AK481"/>
      <c r="AL481"/>
      <c r="AM481"/>
      <c r="AN481"/>
    </row>
    <row r="482" spans="13:40" x14ac:dyDescent="0.25">
      <c r="M482"/>
      <c r="N482" s="1"/>
      <c r="O482" s="1"/>
      <c r="P482" s="1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  <c r="AJ482"/>
      <c r="AK482"/>
      <c r="AL482"/>
      <c r="AM482"/>
      <c r="AN482"/>
    </row>
    <row r="483" spans="13:40" x14ac:dyDescent="0.25">
      <c r="M483"/>
      <c r="N483" s="1"/>
      <c r="O483" s="1"/>
      <c r="P483" s="1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  <c r="AI483"/>
      <c r="AJ483"/>
      <c r="AK483"/>
      <c r="AL483"/>
      <c r="AM483"/>
      <c r="AN483"/>
    </row>
    <row r="484" spans="13:40" x14ac:dyDescent="0.25">
      <c r="M484"/>
      <c r="N484" s="1"/>
      <c r="O484" s="1"/>
      <c r="P484" s="1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  <c r="AJ484"/>
      <c r="AK484"/>
      <c r="AL484"/>
      <c r="AM484"/>
      <c r="AN484"/>
    </row>
    <row r="485" spans="13:40" x14ac:dyDescent="0.25">
      <c r="M485"/>
      <c r="N485" s="1"/>
      <c r="O485" s="1"/>
      <c r="P485" s="1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  <c r="AJ485"/>
      <c r="AK485"/>
      <c r="AL485"/>
      <c r="AM485"/>
      <c r="AN485"/>
    </row>
    <row r="486" spans="13:40" x14ac:dyDescent="0.25">
      <c r="M486"/>
      <c r="N486" s="1"/>
      <c r="O486" s="1"/>
      <c r="P486" s="1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  <c r="AJ486"/>
      <c r="AK486"/>
      <c r="AL486"/>
      <c r="AM486"/>
      <c r="AN486"/>
    </row>
    <row r="487" spans="13:40" x14ac:dyDescent="0.25">
      <c r="M487"/>
      <c r="N487" s="1"/>
      <c r="O487" s="1"/>
      <c r="P487" s="1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  <c r="AJ487"/>
      <c r="AK487"/>
      <c r="AL487"/>
      <c r="AM487"/>
      <c r="AN487"/>
    </row>
    <row r="488" spans="13:40" x14ac:dyDescent="0.25">
      <c r="M488"/>
      <c r="N488" s="1"/>
      <c r="O488" s="1"/>
      <c r="P488" s="1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  <c r="AJ488"/>
      <c r="AK488"/>
      <c r="AL488"/>
      <c r="AM488"/>
      <c r="AN488"/>
    </row>
    <row r="489" spans="13:40" x14ac:dyDescent="0.25">
      <c r="M489"/>
      <c r="N489" s="1"/>
      <c r="O489" s="1"/>
      <c r="P489" s="1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  <c r="AJ489"/>
      <c r="AK489"/>
      <c r="AL489"/>
      <c r="AM489"/>
      <c r="AN489"/>
    </row>
    <row r="490" spans="13:40" x14ac:dyDescent="0.25">
      <c r="M490"/>
      <c r="N490" s="1"/>
      <c r="O490" s="1"/>
      <c r="P490" s="1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  <c r="AI490"/>
      <c r="AJ490"/>
      <c r="AK490"/>
      <c r="AL490"/>
      <c r="AM490"/>
      <c r="AN490"/>
    </row>
    <row r="491" spans="13:40" x14ac:dyDescent="0.25">
      <c r="M491"/>
      <c r="N491" s="1"/>
      <c r="O491" s="1"/>
      <c r="P491" s="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  <c r="AI491"/>
      <c r="AJ491"/>
      <c r="AK491"/>
      <c r="AL491"/>
      <c r="AM491"/>
      <c r="AN491"/>
    </row>
    <row r="492" spans="13:40" x14ac:dyDescent="0.25">
      <c r="M492"/>
      <c r="N492" s="1"/>
      <c r="O492" s="1"/>
      <c r="P492" s="1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  <c r="AI492"/>
      <c r="AJ492"/>
      <c r="AK492"/>
      <c r="AL492"/>
      <c r="AM492"/>
      <c r="AN492"/>
    </row>
    <row r="493" spans="13:40" x14ac:dyDescent="0.25">
      <c r="M493"/>
      <c r="N493" s="1"/>
      <c r="O493" s="1"/>
      <c r="P493" s="1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  <c r="AI493"/>
      <c r="AJ493"/>
      <c r="AK493"/>
      <c r="AL493"/>
      <c r="AM493"/>
      <c r="AN493"/>
    </row>
    <row r="494" spans="13:40" x14ac:dyDescent="0.25">
      <c r="M494"/>
      <c r="N494" s="1"/>
      <c r="O494" s="1"/>
      <c r="P494" s="1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  <c r="AI494"/>
      <c r="AJ494"/>
      <c r="AK494"/>
      <c r="AL494"/>
      <c r="AM494"/>
      <c r="AN494"/>
    </row>
    <row r="495" spans="13:40" x14ac:dyDescent="0.25">
      <c r="M495"/>
      <c r="N495" s="1"/>
      <c r="O495" s="1"/>
      <c r="P495" s="1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/>
      <c r="AK495"/>
      <c r="AL495"/>
      <c r="AM495"/>
      <c r="AN495"/>
    </row>
    <row r="496" spans="13:40" x14ac:dyDescent="0.25">
      <c r="M496"/>
      <c r="N496" s="1"/>
      <c r="O496" s="1"/>
      <c r="P496" s="1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/>
      <c r="AK496"/>
      <c r="AL496"/>
      <c r="AM496"/>
      <c r="AN496"/>
    </row>
    <row r="497" spans="13:40" x14ac:dyDescent="0.25">
      <c r="M497"/>
      <c r="N497" s="1"/>
      <c r="O497" s="1"/>
      <c r="P497" s="1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/>
      <c r="AK497"/>
      <c r="AL497"/>
      <c r="AM497"/>
      <c r="AN497"/>
    </row>
    <row r="498" spans="13:40" x14ac:dyDescent="0.25">
      <c r="M498"/>
      <c r="N498" s="1"/>
      <c r="O498" s="1"/>
      <c r="P498" s="1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/>
      <c r="AK498"/>
      <c r="AL498"/>
      <c r="AM498"/>
      <c r="AN498"/>
    </row>
    <row r="499" spans="13:40" x14ac:dyDescent="0.25">
      <c r="M499"/>
      <c r="N499" s="1"/>
      <c r="O499" s="1"/>
      <c r="P499" s="1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/>
      <c r="AK499"/>
      <c r="AL499"/>
      <c r="AM499"/>
      <c r="AN499"/>
    </row>
    <row r="500" spans="13:40" x14ac:dyDescent="0.25">
      <c r="M500"/>
      <c r="N500" s="1"/>
      <c r="O500" s="1"/>
      <c r="P500" s="1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/>
      <c r="AK500"/>
      <c r="AL500"/>
      <c r="AM500"/>
      <c r="AN500"/>
    </row>
    <row r="501" spans="13:40" x14ac:dyDescent="0.25">
      <c r="M501"/>
      <c r="N501" s="1"/>
      <c r="O501" s="1"/>
      <c r="P501" s="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/>
      <c r="AK501"/>
      <c r="AL501"/>
      <c r="AM501"/>
      <c r="AN501"/>
    </row>
    <row r="502" spans="13:40" x14ac:dyDescent="0.25">
      <c r="M502"/>
      <c r="N502" s="1"/>
      <c r="O502" s="1"/>
      <c r="P502" s="1"/>
      <c r="Q502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/>
      <c r="AK502"/>
      <c r="AL502"/>
      <c r="AM502"/>
      <c r="AN502"/>
    </row>
    <row r="503" spans="13:40" x14ac:dyDescent="0.25">
      <c r="M503"/>
      <c r="N503" s="1"/>
      <c r="O503" s="1"/>
      <c r="P503" s="1"/>
      <c r="Q503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/>
      <c r="AK503"/>
      <c r="AL503"/>
      <c r="AM503"/>
      <c r="AN503"/>
    </row>
    <row r="504" spans="13:40" x14ac:dyDescent="0.25">
      <c r="M504"/>
      <c r="N504" s="1"/>
      <c r="O504" s="1"/>
      <c r="P504" s="1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/>
      <c r="AK504"/>
      <c r="AL504"/>
      <c r="AM504"/>
      <c r="AN504"/>
    </row>
    <row r="505" spans="13:40" x14ac:dyDescent="0.25">
      <c r="M505"/>
      <c r="N505" s="1"/>
      <c r="O505" s="1"/>
      <c r="P505" s="1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  <c r="AJ505"/>
      <c r="AK505"/>
      <c r="AL505"/>
      <c r="AM505"/>
      <c r="AN505"/>
    </row>
    <row r="506" spans="13:40" x14ac:dyDescent="0.25">
      <c r="M506"/>
      <c r="N506" s="1"/>
      <c r="O506" s="1"/>
      <c r="P506" s="1"/>
      <c r="Q506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  <c r="AI506"/>
      <c r="AJ506"/>
      <c r="AK506"/>
      <c r="AL506"/>
      <c r="AM506"/>
      <c r="AN506"/>
    </row>
    <row r="507" spans="13:40" x14ac:dyDescent="0.25">
      <c r="M507"/>
      <c r="N507" s="1"/>
      <c r="O507" s="1"/>
      <c r="P507" s="1"/>
      <c r="Q507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  <c r="AJ507"/>
      <c r="AK507"/>
      <c r="AL507"/>
      <c r="AM507"/>
      <c r="AN507"/>
    </row>
    <row r="508" spans="13:40" x14ac:dyDescent="0.25">
      <c r="M508"/>
      <c r="N508" s="1"/>
      <c r="O508" s="1"/>
      <c r="P508" s="1"/>
      <c r="Q508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  <c r="AJ508"/>
      <c r="AK508"/>
      <c r="AL508"/>
      <c r="AM508"/>
      <c r="AN508"/>
    </row>
    <row r="509" spans="13:40" x14ac:dyDescent="0.25">
      <c r="M509"/>
      <c r="N509" s="1"/>
      <c r="O509" s="1"/>
      <c r="P509" s="1"/>
      <c r="Q509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  <c r="AI509"/>
      <c r="AJ509"/>
      <c r="AK509"/>
      <c r="AL509"/>
      <c r="AM509"/>
      <c r="AN509"/>
    </row>
    <row r="510" spans="13:40" x14ac:dyDescent="0.25">
      <c r="M510"/>
      <c r="N510" s="1"/>
      <c r="O510" s="1"/>
      <c r="P510" s="1"/>
      <c r="Q510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  <c r="AI510"/>
      <c r="AJ510"/>
      <c r="AK510"/>
      <c r="AL510"/>
      <c r="AM510"/>
      <c r="AN510"/>
    </row>
    <row r="511" spans="13:40" x14ac:dyDescent="0.25">
      <c r="M511"/>
      <c r="N511" s="1"/>
      <c r="O511" s="1"/>
      <c r="P511" s="1"/>
      <c r="Q51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  <c r="AI511"/>
      <c r="AJ511"/>
      <c r="AK511"/>
      <c r="AL511"/>
      <c r="AM511"/>
      <c r="AN511"/>
    </row>
    <row r="512" spans="13:40" x14ac:dyDescent="0.25">
      <c r="M512"/>
      <c r="N512" s="1"/>
      <c r="O512" s="1"/>
      <c r="P512" s="1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  <c r="AI512"/>
      <c r="AJ512"/>
      <c r="AK512"/>
      <c r="AL512"/>
      <c r="AM512"/>
      <c r="AN512"/>
    </row>
    <row r="513" spans="13:40" x14ac:dyDescent="0.25">
      <c r="M513"/>
      <c r="N513" s="1"/>
      <c r="O513" s="1"/>
      <c r="P513" s="1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  <c r="AI513"/>
      <c r="AJ513"/>
      <c r="AK513"/>
      <c r="AL513"/>
      <c r="AM513"/>
      <c r="AN513"/>
    </row>
    <row r="514" spans="13:40" x14ac:dyDescent="0.25">
      <c r="M514"/>
      <c r="N514" s="1"/>
      <c r="O514" s="1"/>
      <c r="P514" s="1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  <c r="AI514"/>
      <c r="AJ514"/>
      <c r="AK514"/>
      <c r="AL514"/>
      <c r="AM514"/>
      <c r="AN514"/>
    </row>
    <row r="515" spans="13:40" x14ac:dyDescent="0.25">
      <c r="M515"/>
      <c r="N515" s="1"/>
      <c r="O515" s="1"/>
      <c r="P515" s="1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/>
      <c r="AK515"/>
      <c r="AL515"/>
      <c r="AM515"/>
      <c r="AN515"/>
    </row>
    <row r="516" spans="13:40" x14ac:dyDescent="0.25">
      <c r="M516"/>
      <c r="N516" s="1"/>
      <c r="O516" s="1"/>
      <c r="P516" s="1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  <c r="AJ516"/>
      <c r="AK516"/>
      <c r="AL516"/>
      <c r="AM516"/>
      <c r="AN516"/>
    </row>
    <row r="517" spans="13:40" x14ac:dyDescent="0.25">
      <c r="M517"/>
      <c r="N517" s="1"/>
      <c r="O517" s="1"/>
      <c r="P517" s="1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/>
      <c r="AK517"/>
      <c r="AL517"/>
      <c r="AM517"/>
      <c r="AN517"/>
    </row>
    <row r="518" spans="13:40" x14ac:dyDescent="0.25">
      <c r="M518"/>
      <c r="N518" s="1"/>
      <c r="O518" s="1"/>
      <c r="P518" s="1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/>
      <c r="AK518"/>
      <c r="AL518"/>
      <c r="AM518"/>
      <c r="AN518"/>
    </row>
    <row r="519" spans="13:40" x14ac:dyDescent="0.25">
      <c r="M519"/>
      <c r="N519" s="1"/>
      <c r="O519" s="1"/>
      <c r="P519" s="1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/>
      <c r="AK519"/>
      <c r="AL519"/>
      <c r="AM519"/>
      <c r="AN519"/>
    </row>
    <row r="520" spans="13:40" x14ac:dyDescent="0.25">
      <c r="M520"/>
      <c r="N520" s="1"/>
      <c r="O520" s="1"/>
      <c r="P520" s="1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  <c r="AJ520"/>
      <c r="AK520"/>
      <c r="AL520"/>
      <c r="AM520"/>
      <c r="AN520"/>
    </row>
    <row r="521" spans="13:40" x14ac:dyDescent="0.25">
      <c r="M521"/>
      <c r="N521" s="1"/>
      <c r="O521" s="1"/>
      <c r="P521" s="1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  <c r="AJ521"/>
      <c r="AK521"/>
      <c r="AL521"/>
      <c r="AM521"/>
      <c r="AN521"/>
    </row>
    <row r="522" spans="13:40" x14ac:dyDescent="0.25">
      <c r="M522"/>
      <c r="N522" s="1"/>
      <c r="O522" s="1"/>
      <c r="P522" s="1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  <c r="AJ522"/>
      <c r="AK522"/>
      <c r="AL522"/>
      <c r="AM522"/>
      <c r="AN522"/>
    </row>
    <row r="523" spans="13:40" x14ac:dyDescent="0.25">
      <c r="M523"/>
      <c r="N523" s="1"/>
      <c r="O523" s="1"/>
      <c r="P523" s="1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  <c r="AJ523"/>
      <c r="AK523"/>
      <c r="AL523"/>
      <c r="AM523"/>
      <c r="AN523"/>
    </row>
    <row r="524" spans="13:40" x14ac:dyDescent="0.25">
      <c r="M524"/>
      <c r="N524" s="1"/>
      <c r="O524" s="1"/>
      <c r="P524" s="1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  <c r="AJ524"/>
      <c r="AK524"/>
      <c r="AL524"/>
      <c r="AM524"/>
      <c r="AN524"/>
    </row>
    <row r="525" spans="13:40" x14ac:dyDescent="0.25">
      <c r="M525"/>
      <c r="N525" s="1"/>
      <c r="O525" s="1"/>
      <c r="P525" s="1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  <c r="AJ525"/>
      <c r="AK525"/>
      <c r="AL525"/>
      <c r="AM525"/>
      <c r="AN525"/>
    </row>
    <row r="526" spans="13:40" x14ac:dyDescent="0.25">
      <c r="M526"/>
      <c r="N526" s="1"/>
      <c r="O526" s="1"/>
      <c r="P526" s="1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  <c r="AJ526"/>
      <c r="AK526"/>
      <c r="AL526"/>
      <c r="AM526"/>
      <c r="AN526"/>
    </row>
    <row r="527" spans="13:40" x14ac:dyDescent="0.25">
      <c r="M527"/>
      <c r="N527" s="1"/>
      <c r="O527" s="1"/>
      <c r="P527" s="1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  <c r="AJ527"/>
      <c r="AK527"/>
      <c r="AL527"/>
      <c r="AM527"/>
      <c r="AN527"/>
    </row>
    <row r="528" spans="13:40" x14ac:dyDescent="0.25">
      <c r="M528"/>
      <c r="N528" s="1"/>
      <c r="O528" s="1"/>
      <c r="P528" s="1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  <c r="AJ528"/>
      <c r="AK528"/>
      <c r="AL528"/>
      <c r="AM528"/>
      <c r="AN528"/>
    </row>
    <row r="529" spans="13:40" x14ac:dyDescent="0.25">
      <c r="M529"/>
      <c r="N529" s="1"/>
      <c r="O529" s="1"/>
      <c r="P529" s="1"/>
      <c r="Q529"/>
      <c r="R529"/>
      <c r="S529"/>
      <c r="T529"/>
      <c r="U529"/>
      <c r="V529"/>
      <c r="W529"/>
      <c r="X529"/>
      <c r="Y529"/>
      <c r="Z529"/>
      <c r="AA529"/>
      <c r="AB529"/>
      <c r="AC529"/>
      <c r="AD529"/>
      <c r="AE529"/>
      <c r="AF529"/>
      <c r="AG529"/>
      <c r="AH529"/>
      <c r="AI529"/>
      <c r="AJ529"/>
      <c r="AK529"/>
      <c r="AL529"/>
      <c r="AM529"/>
      <c r="AN529"/>
    </row>
    <row r="530" spans="13:40" x14ac:dyDescent="0.25">
      <c r="M530"/>
      <c r="N530" s="1"/>
      <c r="O530" s="1"/>
      <c r="P530" s="1"/>
      <c r="Q530"/>
      <c r="R530"/>
      <c r="S530"/>
      <c r="T530"/>
      <c r="U530"/>
      <c r="V530"/>
      <c r="W530"/>
      <c r="X530"/>
      <c r="Y530"/>
      <c r="Z530"/>
      <c r="AA530"/>
      <c r="AB530"/>
      <c r="AC530"/>
      <c r="AD530"/>
      <c r="AE530"/>
      <c r="AF530"/>
      <c r="AG530"/>
      <c r="AH530"/>
      <c r="AI530"/>
      <c r="AJ530"/>
      <c r="AK530"/>
      <c r="AL530"/>
      <c r="AM530"/>
      <c r="AN530"/>
    </row>
    <row r="531" spans="13:40" x14ac:dyDescent="0.25">
      <c r="M531"/>
      <c r="N531" s="1"/>
      <c r="O531" s="1"/>
      <c r="P531" s="1"/>
      <c r="Q531"/>
      <c r="R531"/>
      <c r="S531"/>
      <c r="T531"/>
      <c r="U531"/>
      <c r="V531"/>
      <c r="W531"/>
      <c r="X531"/>
      <c r="Y531"/>
      <c r="Z531"/>
      <c r="AA531"/>
      <c r="AB531"/>
      <c r="AC531"/>
      <c r="AD531"/>
      <c r="AE531"/>
      <c r="AF531"/>
      <c r="AG531"/>
      <c r="AH531"/>
      <c r="AI531"/>
      <c r="AJ531"/>
      <c r="AK531"/>
      <c r="AL531"/>
      <c r="AM531"/>
      <c r="AN531"/>
    </row>
    <row r="532" spans="13:40" x14ac:dyDescent="0.25">
      <c r="M532"/>
      <c r="N532" s="1"/>
      <c r="O532" s="1"/>
      <c r="P532" s="1"/>
      <c r="Q532"/>
      <c r="R532"/>
      <c r="S532"/>
      <c r="T532"/>
      <c r="U532"/>
      <c r="V532"/>
      <c r="W532"/>
      <c r="X532"/>
      <c r="Y532"/>
      <c r="Z532"/>
      <c r="AA532"/>
      <c r="AB532"/>
      <c r="AC532"/>
      <c r="AD532"/>
      <c r="AE532"/>
      <c r="AF532"/>
      <c r="AG532"/>
      <c r="AH532"/>
      <c r="AI532"/>
      <c r="AJ532"/>
      <c r="AK532"/>
      <c r="AL532"/>
      <c r="AM532"/>
      <c r="AN532"/>
    </row>
    <row r="533" spans="13:40" x14ac:dyDescent="0.25">
      <c r="M533"/>
      <c r="N533" s="1"/>
      <c r="O533" s="1"/>
      <c r="P533" s="1"/>
      <c r="Q533"/>
      <c r="R533"/>
      <c r="S533"/>
      <c r="T533"/>
      <c r="U533"/>
      <c r="V533"/>
      <c r="W533"/>
      <c r="X533"/>
      <c r="Y533"/>
      <c r="Z533"/>
      <c r="AA533"/>
      <c r="AB533"/>
      <c r="AC533"/>
      <c r="AD533"/>
      <c r="AE533"/>
      <c r="AF533"/>
      <c r="AG533"/>
      <c r="AH533"/>
      <c r="AI533"/>
      <c r="AJ533"/>
      <c r="AK533"/>
      <c r="AL533"/>
      <c r="AM533"/>
      <c r="AN533"/>
    </row>
    <row r="534" spans="13:40" x14ac:dyDescent="0.25">
      <c r="M534"/>
      <c r="N534" s="1"/>
      <c r="O534" s="1"/>
      <c r="P534" s="1"/>
      <c r="Q534"/>
      <c r="R534"/>
      <c r="S534"/>
      <c r="T534"/>
      <c r="U534"/>
      <c r="V534"/>
      <c r="W534"/>
      <c r="X534"/>
      <c r="Y534"/>
      <c r="Z534"/>
      <c r="AA534"/>
      <c r="AB534"/>
      <c r="AC534"/>
      <c r="AD534"/>
      <c r="AE534"/>
      <c r="AF534"/>
      <c r="AG534"/>
      <c r="AH534"/>
      <c r="AI534"/>
      <c r="AJ534"/>
      <c r="AK534"/>
      <c r="AL534"/>
      <c r="AM534"/>
      <c r="AN534"/>
    </row>
    <row r="535" spans="13:40" x14ac:dyDescent="0.25">
      <c r="M535"/>
      <c r="N535" s="1"/>
      <c r="O535" s="1"/>
      <c r="P535" s="1"/>
      <c r="Q535"/>
      <c r="R535"/>
      <c r="S535"/>
      <c r="T535"/>
      <c r="U535"/>
      <c r="V535"/>
      <c r="W535"/>
      <c r="X535"/>
      <c r="Y535"/>
      <c r="Z535"/>
      <c r="AA535"/>
      <c r="AB535"/>
      <c r="AC535"/>
      <c r="AD535"/>
      <c r="AE535"/>
      <c r="AF535"/>
      <c r="AG535"/>
      <c r="AH535"/>
      <c r="AI535"/>
      <c r="AJ535"/>
      <c r="AK535"/>
      <c r="AL535"/>
      <c r="AM535"/>
      <c r="AN535"/>
    </row>
    <row r="536" spans="13:40" x14ac:dyDescent="0.25">
      <c r="M536"/>
      <c r="N536" s="1"/>
      <c r="O536" s="1"/>
      <c r="P536" s="1"/>
      <c r="Q536"/>
      <c r="R536"/>
      <c r="S536"/>
      <c r="T536"/>
      <c r="U536"/>
      <c r="V536"/>
      <c r="W536"/>
      <c r="X536"/>
      <c r="Y536"/>
      <c r="Z536"/>
      <c r="AA536"/>
      <c r="AB536"/>
      <c r="AC536"/>
      <c r="AD536"/>
      <c r="AE536"/>
      <c r="AF536"/>
      <c r="AG536"/>
      <c r="AH536"/>
      <c r="AI536"/>
      <c r="AJ536"/>
      <c r="AK536"/>
      <c r="AL536"/>
      <c r="AM536"/>
      <c r="AN536"/>
    </row>
    <row r="537" spans="13:40" x14ac:dyDescent="0.25">
      <c r="M537"/>
      <c r="N537" s="1"/>
      <c r="O537" s="1"/>
      <c r="P537" s="1"/>
      <c r="Q537"/>
      <c r="R537"/>
      <c r="S537"/>
      <c r="T537"/>
      <c r="U537"/>
      <c r="V537"/>
      <c r="W537"/>
      <c r="X537"/>
      <c r="Y537"/>
      <c r="Z537"/>
      <c r="AA537"/>
      <c r="AB537"/>
      <c r="AC537"/>
      <c r="AD537"/>
      <c r="AE537"/>
      <c r="AF537"/>
      <c r="AG537"/>
      <c r="AH537"/>
      <c r="AI537"/>
      <c r="AJ537"/>
      <c r="AK537"/>
      <c r="AL537"/>
      <c r="AM537"/>
      <c r="AN537"/>
    </row>
    <row r="538" spans="13:40" x14ac:dyDescent="0.25">
      <c r="M538"/>
      <c r="N538" s="1"/>
      <c r="O538" s="1"/>
      <c r="P538" s="1"/>
      <c r="Q538"/>
      <c r="R538"/>
      <c r="S538"/>
      <c r="T538"/>
      <c r="U538"/>
      <c r="V538"/>
      <c r="W538"/>
      <c r="X538"/>
      <c r="Y538"/>
      <c r="Z538"/>
      <c r="AA538"/>
      <c r="AB538"/>
      <c r="AC538"/>
      <c r="AD538"/>
      <c r="AE538"/>
      <c r="AF538"/>
      <c r="AG538"/>
      <c r="AH538"/>
      <c r="AI538"/>
      <c r="AJ538"/>
      <c r="AK538"/>
      <c r="AL538"/>
      <c r="AM538"/>
      <c r="AN538"/>
    </row>
    <row r="539" spans="13:40" x14ac:dyDescent="0.25">
      <c r="M539"/>
      <c r="N539" s="1"/>
      <c r="O539" s="1"/>
      <c r="P539" s="1"/>
      <c r="Q539"/>
      <c r="R539"/>
      <c r="S539"/>
      <c r="T539"/>
      <c r="U539"/>
      <c r="V539"/>
      <c r="W539"/>
      <c r="X539"/>
      <c r="Y539"/>
      <c r="Z539"/>
      <c r="AA539"/>
      <c r="AB539"/>
      <c r="AC539"/>
      <c r="AD539"/>
      <c r="AE539"/>
      <c r="AF539"/>
      <c r="AG539"/>
      <c r="AH539"/>
      <c r="AI539"/>
      <c r="AJ539"/>
      <c r="AK539"/>
      <c r="AL539"/>
      <c r="AM539"/>
      <c r="AN539"/>
    </row>
    <row r="540" spans="13:40" x14ac:dyDescent="0.25">
      <c r="M540"/>
      <c r="N540" s="1"/>
      <c r="O540" s="1"/>
      <c r="P540" s="1"/>
      <c r="Q540"/>
      <c r="R540"/>
      <c r="S540"/>
      <c r="T540"/>
      <c r="U540"/>
      <c r="V540"/>
      <c r="W540"/>
      <c r="X540"/>
      <c r="Y540"/>
      <c r="Z540"/>
      <c r="AA540"/>
      <c r="AB540"/>
      <c r="AC540"/>
      <c r="AD540"/>
      <c r="AE540"/>
      <c r="AF540"/>
      <c r="AG540"/>
      <c r="AH540"/>
      <c r="AI540"/>
      <c r="AJ540"/>
      <c r="AK540"/>
      <c r="AL540"/>
      <c r="AM540"/>
      <c r="AN540"/>
    </row>
    <row r="541" spans="13:40" x14ac:dyDescent="0.25">
      <c r="M541"/>
      <c r="N541" s="1"/>
      <c r="O541" s="1"/>
      <c r="P541" s="1"/>
      <c r="Q541"/>
      <c r="R541"/>
      <c r="S541"/>
      <c r="T541"/>
      <c r="U541"/>
      <c r="V541"/>
      <c r="W541"/>
      <c r="X541"/>
      <c r="Y541"/>
      <c r="Z541"/>
      <c r="AA541"/>
      <c r="AB541"/>
      <c r="AC541"/>
      <c r="AD541"/>
      <c r="AE541"/>
      <c r="AF541"/>
      <c r="AG541"/>
      <c r="AH541"/>
      <c r="AI541"/>
      <c r="AJ541"/>
      <c r="AK541"/>
      <c r="AL541"/>
      <c r="AM541"/>
      <c r="AN541"/>
    </row>
    <row r="542" spans="13:40" x14ac:dyDescent="0.25">
      <c r="M542"/>
      <c r="N542" s="1"/>
      <c r="O542" s="1"/>
      <c r="P542" s="1"/>
      <c r="Q542"/>
      <c r="R542"/>
      <c r="S542"/>
      <c r="T542"/>
      <c r="U542"/>
      <c r="V542"/>
      <c r="W542"/>
      <c r="X542"/>
      <c r="Y542"/>
      <c r="Z542"/>
      <c r="AA542"/>
      <c r="AB542"/>
      <c r="AC542"/>
      <c r="AD542"/>
      <c r="AE542"/>
      <c r="AF542"/>
      <c r="AG542"/>
      <c r="AH542"/>
      <c r="AI542"/>
      <c r="AJ542"/>
      <c r="AK542"/>
      <c r="AL542"/>
      <c r="AM542"/>
      <c r="AN542"/>
    </row>
    <row r="543" spans="13:40" x14ac:dyDescent="0.25">
      <c r="M543"/>
      <c r="N543" s="1"/>
      <c r="O543" s="1"/>
      <c r="P543" s="1"/>
      <c r="Q543"/>
      <c r="R543"/>
      <c r="S543"/>
      <c r="T543"/>
      <c r="U543"/>
      <c r="V543"/>
      <c r="W543"/>
      <c r="X543"/>
      <c r="Y543"/>
      <c r="Z543"/>
      <c r="AA543"/>
      <c r="AB543"/>
      <c r="AC543"/>
      <c r="AD543"/>
      <c r="AE543"/>
      <c r="AF543"/>
      <c r="AG543"/>
      <c r="AH543"/>
      <c r="AI543"/>
      <c r="AJ543"/>
      <c r="AK543"/>
      <c r="AL543"/>
      <c r="AM543"/>
      <c r="AN543"/>
    </row>
    <row r="544" spans="13:40" x14ac:dyDescent="0.25">
      <c r="M544"/>
      <c r="N544" s="1"/>
      <c r="O544" s="1"/>
      <c r="P544" s="1"/>
      <c r="Q544"/>
      <c r="R544"/>
      <c r="S544"/>
      <c r="T544"/>
      <c r="U544"/>
      <c r="V544"/>
      <c r="W544"/>
      <c r="X544"/>
      <c r="Y544"/>
      <c r="Z544"/>
      <c r="AA544"/>
      <c r="AB544"/>
      <c r="AC544"/>
      <c r="AD544"/>
      <c r="AE544"/>
      <c r="AF544"/>
      <c r="AG544"/>
      <c r="AH544"/>
      <c r="AI544"/>
      <c r="AJ544"/>
      <c r="AK544"/>
      <c r="AL544"/>
      <c r="AM544"/>
      <c r="AN544"/>
    </row>
    <row r="545" spans="13:40" x14ac:dyDescent="0.25">
      <c r="M545"/>
      <c r="N545" s="1"/>
      <c r="O545" s="1"/>
      <c r="P545" s="1"/>
      <c r="Q545"/>
      <c r="R545"/>
      <c r="S545"/>
      <c r="T545"/>
      <c r="U545"/>
      <c r="V545"/>
      <c r="W545"/>
      <c r="X545"/>
      <c r="Y545"/>
      <c r="Z545"/>
      <c r="AA545"/>
      <c r="AB545"/>
      <c r="AC545"/>
      <c r="AD545"/>
      <c r="AE545"/>
      <c r="AF545"/>
      <c r="AG545"/>
      <c r="AH545"/>
      <c r="AI545"/>
      <c r="AJ545"/>
      <c r="AK545"/>
      <c r="AL545"/>
      <c r="AM545"/>
      <c r="AN545"/>
    </row>
    <row r="546" spans="13:40" x14ac:dyDescent="0.25">
      <c r="M546"/>
      <c r="N546" s="1"/>
      <c r="O546" s="1"/>
      <c r="P546" s="1"/>
      <c r="Q546"/>
      <c r="R546"/>
      <c r="S546"/>
      <c r="T546"/>
      <c r="U546"/>
      <c r="V546"/>
      <c r="W546"/>
      <c r="X546"/>
      <c r="Y546"/>
      <c r="Z546"/>
      <c r="AA546"/>
      <c r="AB546"/>
      <c r="AC546"/>
      <c r="AD546"/>
      <c r="AE546"/>
      <c r="AF546"/>
      <c r="AG546"/>
      <c r="AH546"/>
      <c r="AI546"/>
      <c r="AJ546"/>
      <c r="AK546"/>
      <c r="AL546"/>
      <c r="AM546"/>
      <c r="AN546"/>
    </row>
    <row r="547" spans="13:40" x14ac:dyDescent="0.25">
      <c r="M547"/>
      <c r="N547" s="1"/>
      <c r="O547" s="1"/>
      <c r="P547" s="1"/>
      <c r="Q547"/>
      <c r="R547"/>
      <c r="S547"/>
      <c r="T547"/>
      <c r="U547"/>
      <c r="V547"/>
      <c r="W547"/>
      <c r="X547"/>
      <c r="Y547"/>
      <c r="Z547"/>
      <c r="AA547"/>
      <c r="AB547"/>
      <c r="AC547"/>
      <c r="AD547"/>
      <c r="AE547"/>
      <c r="AF547"/>
      <c r="AG547"/>
      <c r="AH547"/>
      <c r="AI547"/>
      <c r="AJ547"/>
      <c r="AK547"/>
      <c r="AL547"/>
      <c r="AM547"/>
      <c r="AN547"/>
    </row>
    <row r="548" spans="13:40" x14ac:dyDescent="0.25">
      <c r="M548"/>
      <c r="N548" s="1"/>
      <c r="O548" s="1"/>
      <c r="P548" s="1"/>
      <c r="Q548"/>
      <c r="R548"/>
      <c r="S548"/>
      <c r="T548"/>
      <c r="U548"/>
      <c r="V548"/>
      <c r="W548"/>
      <c r="X548"/>
      <c r="Y548"/>
      <c r="Z548"/>
      <c r="AA548"/>
      <c r="AB548"/>
      <c r="AC548"/>
      <c r="AD548"/>
      <c r="AE548"/>
      <c r="AF548"/>
      <c r="AG548"/>
      <c r="AH548"/>
      <c r="AI548"/>
      <c r="AJ548"/>
      <c r="AK548"/>
      <c r="AL548"/>
      <c r="AM548"/>
      <c r="AN548"/>
    </row>
    <row r="549" spans="13:40" x14ac:dyDescent="0.25">
      <c r="M549"/>
      <c r="N549" s="1"/>
      <c r="O549" s="1"/>
      <c r="P549" s="1"/>
      <c r="Q549"/>
      <c r="R549"/>
      <c r="S549"/>
      <c r="T549"/>
      <c r="U549"/>
      <c r="V549"/>
      <c r="W549"/>
      <c r="X549"/>
      <c r="Y549"/>
      <c r="Z549"/>
      <c r="AA549"/>
      <c r="AB549"/>
      <c r="AC549"/>
      <c r="AD549"/>
      <c r="AE549"/>
      <c r="AF549"/>
      <c r="AG549"/>
      <c r="AH549"/>
      <c r="AI549"/>
      <c r="AJ549"/>
      <c r="AK549"/>
      <c r="AL549"/>
      <c r="AM549"/>
      <c r="AN549"/>
    </row>
    <row r="550" spans="13:40" x14ac:dyDescent="0.25">
      <c r="M550"/>
      <c r="N550" s="1"/>
      <c r="O550" s="1"/>
      <c r="P550" s="1"/>
      <c r="Q550"/>
      <c r="R550"/>
      <c r="S550"/>
      <c r="T550"/>
      <c r="U550"/>
      <c r="V550"/>
      <c r="W550"/>
      <c r="X550"/>
      <c r="Y550"/>
      <c r="Z550"/>
      <c r="AA550"/>
      <c r="AB550"/>
      <c r="AC550"/>
      <c r="AD550"/>
      <c r="AE550"/>
      <c r="AF550"/>
      <c r="AG550"/>
      <c r="AH550"/>
      <c r="AI550"/>
      <c r="AJ550"/>
      <c r="AK550"/>
      <c r="AL550"/>
      <c r="AM550"/>
      <c r="AN550"/>
    </row>
    <row r="551" spans="13:40" x14ac:dyDescent="0.25">
      <c r="M551"/>
      <c r="N551" s="1"/>
      <c r="O551" s="1"/>
      <c r="P551" s="1"/>
      <c r="Q551"/>
      <c r="R551"/>
      <c r="S551"/>
      <c r="T551"/>
      <c r="U551"/>
      <c r="V551"/>
      <c r="W551"/>
      <c r="X551"/>
      <c r="Y551"/>
      <c r="Z551"/>
      <c r="AA551"/>
      <c r="AB551"/>
      <c r="AC551"/>
      <c r="AD551"/>
      <c r="AE551"/>
      <c r="AF551"/>
      <c r="AG551"/>
      <c r="AH551"/>
      <c r="AI551"/>
      <c r="AJ551"/>
      <c r="AK551"/>
      <c r="AL551"/>
      <c r="AM551"/>
      <c r="AN551"/>
    </row>
    <row r="552" spans="13:40" x14ac:dyDescent="0.25">
      <c r="M552"/>
      <c r="N552" s="1"/>
      <c r="O552" s="1"/>
      <c r="P552" s="1"/>
      <c r="Q552"/>
      <c r="R552"/>
      <c r="S552"/>
      <c r="T552"/>
      <c r="U552"/>
      <c r="V552"/>
      <c r="W552"/>
      <c r="X552"/>
      <c r="Y552"/>
      <c r="Z552"/>
      <c r="AA552"/>
      <c r="AB552"/>
      <c r="AC552"/>
      <c r="AD552"/>
      <c r="AE552"/>
      <c r="AF552"/>
      <c r="AG552"/>
      <c r="AH552"/>
      <c r="AI552"/>
      <c r="AJ552"/>
      <c r="AK552"/>
      <c r="AL552"/>
      <c r="AM552"/>
      <c r="AN552"/>
    </row>
    <row r="553" spans="13:40" x14ac:dyDescent="0.25">
      <c r="M553"/>
      <c r="N553" s="1"/>
      <c r="O553" s="1"/>
      <c r="P553" s="1"/>
      <c r="Q553"/>
      <c r="R553"/>
      <c r="S553"/>
      <c r="T553"/>
      <c r="U553"/>
      <c r="V553"/>
      <c r="W553"/>
      <c r="X553"/>
      <c r="Y553"/>
      <c r="Z553"/>
      <c r="AA553"/>
      <c r="AB553"/>
      <c r="AC553"/>
      <c r="AD553"/>
      <c r="AE553"/>
      <c r="AF553"/>
      <c r="AG553"/>
      <c r="AH553"/>
      <c r="AI553"/>
      <c r="AJ553"/>
      <c r="AK553"/>
      <c r="AL553"/>
      <c r="AM553"/>
      <c r="AN553"/>
    </row>
    <row r="554" spans="13:40" x14ac:dyDescent="0.25">
      <c r="M554"/>
      <c r="N554" s="1"/>
      <c r="O554" s="1"/>
      <c r="P554" s="1"/>
      <c r="Q554"/>
      <c r="R554"/>
      <c r="S554"/>
      <c r="T554"/>
      <c r="U554"/>
      <c r="V554"/>
      <c r="W554"/>
      <c r="X554"/>
      <c r="Y554"/>
      <c r="Z554"/>
      <c r="AA554"/>
      <c r="AB554"/>
      <c r="AC554"/>
      <c r="AD554"/>
      <c r="AE554"/>
      <c r="AF554"/>
      <c r="AG554"/>
      <c r="AH554"/>
      <c r="AI554"/>
      <c r="AJ554"/>
      <c r="AK554"/>
      <c r="AL554"/>
      <c r="AM554"/>
      <c r="AN554"/>
    </row>
    <row r="555" spans="13:40" x14ac:dyDescent="0.25">
      <c r="M555"/>
      <c r="N555" s="1"/>
      <c r="O555" s="1"/>
      <c r="P555" s="1"/>
      <c r="Q555"/>
      <c r="R555"/>
      <c r="S555"/>
      <c r="T555"/>
      <c r="U555"/>
      <c r="V555"/>
      <c r="W555"/>
      <c r="X555"/>
      <c r="Y555"/>
      <c r="Z555"/>
      <c r="AA555"/>
      <c r="AB555"/>
      <c r="AC555"/>
      <c r="AD555"/>
      <c r="AE555"/>
      <c r="AF555"/>
      <c r="AG555"/>
      <c r="AH555"/>
      <c r="AI555"/>
      <c r="AJ555"/>
      <c r="AK555"/>
      <c r="AL555"/>
      <c r="AM555"/>
      <c r="AN555"/>
    </row>
    <row r="556" spans="13:40" x14ac:dyDescent="0.25">
      <c r="M556"/>
      <c r="N556" s="1"/>
      <c r="O556" s="1"/>
      <c r="P556" s="1"/>
      <c r="Q556"/>
      <c r="R556"/>
      <c r="S556"/>
      <c r="T556"/>
      <c r="U556"/>
      <c r="V556"/>
      <c r="W556"/>
      <c r="X556"/>
      <c r="Y556"/>
      <c r="Z556"/>
      <c r="AA556"/>
      <c r="AB556"/>
      <c r="AC556"/>
      <c r="AD556"/>
      <c r="AE556"/>
      <c r="AF556"/>
      <c r="AG556"/>
      <c r="AH556"/>
      <c r="AI556"/>
      <c r="AJ556"/>
      <c r="AK556"/>
      <c r="AL556"/>
      <c r="AM556"/>
      <c r="AN556"/>
    </row>
    <row r="557" spans="13:40" x14ac:dyDescent="0.25">
      <c r="M557"/>
      <c r="N557" s="1"/>
      <c r="O557" s="1"/>
      <c r="P557" s="1"/>
      <c r="Q557"/>
      <c r="R557"/>
      <c r="S557"/>
      <c r="T557"/>
      <c r="U557"/>
      <c r="V557"/>
      <c r="W557"/>
      <c r="X557"/>
      <c r="Y557"/>
      <c r="Z557"/>
      <c r="AA557"/>
      <c r="AB557"/>
      <c r="AC557"/>
      <c r="AD557"/>
      <c r="AE557"/>
      <c r="AF557"/>
      <c r="AG557"/>
      <c r="AH557"/>
      <c r="AI557"/>
      <c r="AJ557"/>
      <c r="AK557"/>
      <c r="AL557"/>
      <c r="AM557"/>
      <c r="AN557"/>
    </row>
    <row r="558" spans="13:40" x14ac:dyDescent="0.25">
      <c r="M558"/>
      <c r="N558" s="1"/>
      <c r="O558" s="1"/>
      <c r="P558" s="1"/>
      <c r="Q558"/>
      <c r="R558"/>
      <c r="S558"/>
      <c r="T558"/>
      <c r="U558"/>
      <c r="V558"/>
      <c r="W558"/>
      <c r="X558"/>
      <c r="Y558"/>
      <c r="Z558"/>
      <c r="AA558"/>
      <c r="AB558"/>
      <c r="AC558"/>
      <c r="AD558"/>
      <c r="AE558"/>
      <c r="AF558"/>
      <c r="AG558"/>
      <c r="AH558"/>
      <c r="AI558"/>
      <c r="AJ558"/>
      <c r="AK558"/>
      <c r="AL558"/>
      <c r="AM558"/>
      <c r="AN558"/>
    </row>
    <row r="559" spans="13:40" x14ac:dyDescent="0.25">
      <c r="M559"/>
      <c r="N559" s="1"/>
      <c r="O559" s="1"/>
      <c r="P559" s="1"/>
      <c r="Q559"/>
      <c r="R559"/>
      <c r="S559"/>
      <c r="T559"/>
      <c r="U559"/>
      <c r="V559"/>
      <c r="W559"/>
      <c r="X559"/>
      <c r="Y559"/>
      <c r="Z559"/>
      <c r="AA559"/>
      <c r="AB559"/>
      <c r="AC559"/>
      <c r="AD559"/>
      <c r="AE559"/>
      <c r="AF559"/>
      <c r="AG559"/>
      <c r="AH559"/>
      <c r="AI559"/>
      <c r="AJ559"/>
      <c r="AK559"/>
      <c r="AL559"/>
      <c r="AM559"/>
      <c r="AN559"/>
    </row>
    <row r="560" spans="13:40" x14ac:dyDescent="0.25">
      <c r="M560"/>
      <c r="N560" s="1"/>
      <c r="O560" s="1"/>
      <c r="P560" s="1"/>
      <c r="Q560"/>
      <c r="R560"/>
      <c r="S560"/>
      <c r="T560"/>
      <c r="U560"/>
      <c r="V560"/>
      <c r="W560"/>
      <c r="X560"/>
      <c r="Y560"/>
      <c r="Z560"/>
      <c r="AA560"/>
      <c r="AB560"/>
      <c r="AC560"/>
      <c r="AD560"/>
      <c r="AE560"/>
      <c r="AF560"/>
      <c r="AG560"/>
      <c r="AH560"/>
      <c r="AI560"/>
      <c r="AJ560"/>
      <c r="AK560"/>
      <c r="AL560"/>
      <c r="AM560"/>
      <c r="AN560"/>
    </row>
    <row r="561" spans="13:40" x14ac:dyDescent="0.25">
      <c r="M561"/>
      <c r="N561" s="1"/>
      <c r="O561" s="1"/>
      <c r="P561" s="1"/>
      <c r="Q561"/>
      <c r="R561"/>
      <c r="S561"/>
      <c r="T561"/>
      <c r="U561"/>
      <c r="V561"/>
      <c r="W561"/>
      <c r="X561"/>
      <c r="Y561"/>
      <c r="Z561"/>
      <c r="AA561"/>
      <c r="AB561"/>
      <c r="AC561"/>
      <c r="AD561"/>
      <c r="AE561"/>
      <c r="AF561"/>
      <c r="AG561"/>
      <c r="AH561"/>
      <c r="AI561"/>
      <c r="AJ561"/>
      <c r="AK561"/>
      <c r="AL561"/>
      <c r="AM561"/>
      <c r="AN561"/>
    </row>
    <row r="562" spans="13:40" x14ac:dyDescent="0.25">
      <c r="M562"/>
      <c r="N562" s="1"/>
      <c r="O562" s="1"/>
      <c r="P562" s="1"/>
      <c r="Q562"/>
      <c r="R562"/>
      <c r="S562"/>
      <c r="T562"/>
      <c r="U562"/>
      <c r="V562"/>
      <c r="W562"/>
      <c r="X562"/>
      <c r="Y562"/>
      <c r="Z562"/>
      <c r="AA562"/>
      <c r="AB562"/>
      <c r="AC562"/>
      <c r="AD562"/>
      <c r="AE562"/>
      <c r="AF562"/>
      <c r="AG562"/>
      <c r="AH562"/>
      <c r="AI562"/>
      <c r="AJ562"/>
      <c r="AK562"/>
      <c r="AL562"/>
      <c r="AM562"/>
      <c r="AN562"/>
    </row>
    <row r="563" spans="13:40" x14ac:dyDescent="0.25">
      <c r="M563"/>
      <c r="N563" s="1"/>
      <c r="O563" s="1"/>
      <c r="P563" s="1"/>
      <c r="Q563"/>
      <c r="R563"/>
      <c r="S563"/>
      <c r="T563"/>
      <c r="U563"/>
      <c r="V563"/>
      <c r="W563"/>
      <c r="X563"/>
      <c r="Y563"/>
      <c r="Z563"/>
      <c r="AA563"/>
      <c r="AB563"/>
      <c r="AC563"/>
      <c r="AD563"/>
      <c r="AE563"/>
      <c r="AF563"/>
      <c r="AG563"/>
      <c r="AH563"/>
      <c r="AI563"/>
      <c r="AJ563"/>
      <c r="AK563"/>
      <c r="AL563"/>
      <c r="AM563"/>
      <c r="AN563"/>
    </row>
    <row r="564" spans="13:40" x14ac:dyDescent="0.25">
      <c r="M564"/>
      <c r="N564" s="1"/>
      <c r="O564" s="1"/>
      <c r="P564" s="1"/>
      <c r="Q564"/>
      <c r="R564"/>
      <c r="S564"/>
      <c r="T564"/>
      <c r="U564"/>
      <c r="V564"/>
      <c r="W564"/>
      <c r="X564"/>
      <c r="Y564"/>
      <c r="Z564"/>
      <c r="AA564"/>
      <c r="AB564"/>
      <c r="AC564"/>
      <c r="AD564"/>
      <c r="AE564"/>
      <c r="AF564"/>
      <c r="AG564"/>
      <c r="AH564"/>
      <c r="AI564"/>
      <c r="AJ564"/>
      <c r="AK564"/>
      <c r="AL564"/>
      <c r="AM564"/>
      <c r="AN564"/>
    </row>
    <row r="565" spans="13:40" x14ac:dyDescent="0.25">
      <c r="M565"/>
      <c r="N565" s="1"/>
      <c r="O565" s="1"/>
      <c r="P565" s="1"/>
      <c r="Q565"/>
      <c r="R565"/>
      <c r="S565"/>
      <c r="T565"/>
      <c r="U565"/>
      <c r="V565"/>
      <c r="W565"/>
      <c r="X565"/>
      <c r="Y565"/>
      <c r="Z565"/>
      <c r="AA565"/>
      <c r="AB565"/>
      <c r="AC565"/>
      <c r="AD565"/>
      <c r="AE565"/>
      <c r="AF565"/>
      <c r="AG565"/>
      <c r="AH565"/>
      <c r="AI565"/>
      <c r="AJ565"/>
      <c r="AK565"/>
      <c r="AL565"/>
      <c r="AM565"/>
      <c r="AN565"/>
    </row>
    <row r="566" spans="13:40" x14ac:dyDescent="0.25">
      <c r="M566"/>
      <c r="N566" s="1"/>
      <c r="O566" s="1"/>
      <c r="P566" s="1"/>
      <c r="Q566"/>
      <c r="R566"/>
      <c r="S566"/>
      <c r="T566"/>
      <c r="U566"/>
      <c r="V566"/>
      <c r="W566"/>
      <c r="X566"/>
      <c r="Y566"/>
      <c r="Z566"/>
      <c r="AA566"/>
      <c r="AB566"/>
      <c r="AC566"/>
      <c r="AD566"/>
      <c r="AE566"/>
      <c r="AF566"/>
      <c r="AG566"/>
      <c r="AH566"/>
      <c r="AI566"/>
      <c r="AJ566"/>
      <c r="AK566"/>
      <c r="AL566"/>
      <c r="AM566"/>
      <c r="AN566"/>
    </row>
    <row r="567" spans="13:40" x14ac:dyDescent="0.25">
      <c r="M567"/>
      <c r="N567" s="1"/>
      <c r="O567" s="1"/>
      <c r="P567" s="1"/>
      <c r="Q567"/>
      <c r="R567"/>
      <c r="S567"/>
      <c r="T567"/>
      <c r="U567"/>
      <c r="V567"/>
      <c r="W567"/>
      <c r="X567"/>
      <c r="Y567"/>
      <c r="Z567"/>
      <c r="AA567"/>
      <c r="AB567"/>
      <c r="AC567"/>
      <c r="AD567"/>
      <c r="AE567"/>
      <c r="AF567"/>
      <c r="AG567"/>
      <c r="AH567"/>
      <c r="AI567"/>
      <c r="AJ567"/>
      <c r="AK567"/>
      <c r="AL567"/>
      <c r="AM567"/>
      <c r="AN567"/>
    </row>
    <row r="568" spans="13:40" x14ac:dyDescent="0.25">
      <c r="M568"/>
      <c r="N568" s="1"/>
      <c r="O568" s="1"/>
      <c r="P568" s="1"/>
      <c r="Q568"/>
      <c r="R568"/>
      <c r="S568"/>
      <c r="T568"/>
      <c r="U568"/>
      <c r="V568"/>
      <c r="W568"/>
      <c r="X568"/>
      <c r="Y568"/>
      <c r="Z568"/>
      <c r="AA568"/>
      <c r="AB568"/>
      <c r="AC568"/>
      <c r="AD568"/>
      <c r="AE568"/>
      <c r="AF568"/>
      <c r="AG568"/>
      <c r="AH568"/>
      <c r="AI568"/>
      <c r="AJ568"/>
      <c r="AK568"/>
      <c r="AL568"/>
      <c r="AM568"/>
      <c r="AN568"/>
    </row>
    <row r="569" spans="13:40" x14ac:dyDescent="0.25">
      <c r="M569"/>
      <c r="N569" s="1"/>
      <c r="O569" s="1"/>
      <c r="P569" s="1"/>
      <c r="Q569"/>
      <c r="R569"/>
      <c r="S569"/>
      <c r="T569"/>
      <c r="U569"/>
      <c r="V569"/>
      <c r="W569"/>
      <c r="X569"/>
      <c r="Y569"/>
      <c r="Z569"/>
      <c r="AA569"/>
      <c r="AB569"/>
      <c r="AC569"/>
      <c r="AD569"/>
      <c r="AE569"/>
      <c r="AF569"/>
      <c r="AG569"/>
      <c r="AH569"/>
      <c r="AI569"/>
      <c r="AJ569"/>
      <c r="AK569"/>
      <c r="AL569"/>
      <c r="AM569"/>
      <c r="AN569"/>
    </row>
    <row r="570" spans="13:40" x14ac:dyDescent="0.25">
      <c r="M570"/>
      <c r="N570" s="1"/>
      <c r="O570" s="1"/>
      <c r="P570" s="1"/>
      <c r="Q570"/>
      <c r="R570"/>
      <c r="S570"/>
      <c r="T570"/>
      <c r="U570"/>
      <c r="V570"/>
      <c r="W570"/>
      <c r="X570"/>
      <c r="Y570"/>
      <c r="Z570"/>
      <c r="AA570"/>
      <c r="AB570"/>
      <c r="AC570"/>
      <c r="AD570"/>
      <c r="AE570"/>
      <c r="AF570"/>
      <c r="AG570"/>
      <c r="AH570"/>
      <c r="AI570"/>
      <c r="AJ570"/>
      <c r="AK570"/>
      <c r="AL570"/>
      <c r="AM570"/>
      <c r="AN570"/>
    </row>
    <row r="571" spans="13:40" x14ac:dyDescent="0.25">
      <c r="M571"/>
      <c r="N571" s="1"/>
      <c r="O571" s="1"/>
      <c r="P571" s="1"/>
      <c r="Q571"/>
      <c r="R571"/>
      <c r="S571"/>
      <c r="T571"/>
      <c r="U571"/>
      <c r="V571"/>
      <c r="W571"/>
      <c r="X571"/>
      <c r="Y571"/>
      <c r="Z571"/>
      <c r="AA571"/>
      <c r="AB571"/>
      <c r="AC571"/>
      <c r="AD571"/>
      <c r="AE571"/>
      <c r="AF571"/>
      <c r="AG571"/>
      <c r="AH571"/>
      <c r="AI571"/>
      <c r="AJ571"/>
      <c r="AK571"/>
      <c r="AL571"/>
      <c r="AM571"/>
      <c r="AN571"/>
    </row>
    <row r="572" spans="13:40" x14ac:dyDescent="0.25">
      <c r="M572"/>
      <c r="N572" s="1"/>
      <c r="O572" s="1"/>
      <c r="P572" s="1"/>
      <c r="Q572"/>
      <c r="R572"/>
      <c r="S572"/>
      <c r="T572"/>
      <c r="U572"/>
      <c r="V572"/>
      <c r="W572"/>
      <c r="X572"/>
      <c r="Y572"/>
      <c r="Z572"/>
      <c r="AA572"/>
      <c r="AB572"/>
      <c r="AC572"/>
      <c r="AD572"/>
      <c r="AE572"/>
      <c r="AF572"/>
      <c r="AG572"/>
      <c r="AH572"/>
      <c r="AI572"/>
      <c r="AJ572"/>
      <c r="AK572"/>
      <c r="AL572"/>
      <c r="AM572"/>
      <c r="AN572"/>
    </row>
    <row r="573" spans="13:40" x14ac:dyDescent="0.25">
      <c r="M573"/>
      <c r="N573" s="1"/>
      <c r="O573" s="1"/>
      <c r="P573" s="1"/>
      <c r="Q573"/>
      <c r="R573"/>
      <c r="S573"/>
      <c r="T573"/>
      <c r="U573"/>
      <c r="V573"/>
      <c r="W573"/>
      <c r="X573"/>
      <c r="Y573"/>
      <c r="Z573"/>
      <c r="AA573"/>
      <c r="AB573"/>
      <c r="AC573"/>
      <c r="AD573"/>
      <c r="AE573"/>
      <c r="AF573"/>
      <c r="AG573"/>
      <c r="AH573"/>
      <c r="AI573"/>
      <c r="AJ573"/>
      <c r="AK573"/>
      <c r="AL573"/>
      <c r="AM573"/>
      <c r="AN573"/>
    </row>
    <row r="574" spans="13:40" x14ac:dyDescent="0.25">
      <c r="M574"/>
      <c r="N574" s="1"/>
      <c r="O574" s="1"/>
      <c r="P574" s="1"/>
      <c r="Q574"/>
      <c r="R574"/>
      <c r="S574"/>
      <c r="T574"/>
      <c r="U574"/>
      <c r="V574"/>
      <c r="W574"/>
      <c r="X574"/>
      <c r="Y574"/>
      <c r="Z574"/>
      <c r="AA574"/>
      <c r="AB574"/>
      <c r="AC574"/>
      <c r="AD574"/>
      <c r="AE574"/>
      <c r="AF574"/>
      <c r="AG574"/>
      <c r="AH574"/>
      <c r="AI574"/>
      <c r="AJ574"/>
      <c r="AK574"/>
      <c r="AL574"/>
      <c r="AM574"/>
      <c r="AN574"/>
    </row>
    <row r="575" spans="13:40" x14ac:dyDescent="0.25">
      <c r="M575"/>
      <c r="N575" s="1"/>
      <c r="O575" s="1"/>
      <c r="P575" s="1"/>
      <c r="Q575"/>
      <c r="R575"/>
      <c r="S575"/>
      <c r="T575"/>
      <c r="U575"/>
      <c r="V575"/>
      <c r="W575"/>
      <c r="X575"/>
      <c r="Y575"/>
      <c r="Z575"/>
      <c r="AA575"/>
      <c r="AB575"/>
      <c r="AC575"/>
      <c r="AD575"/>
      <c r="AE575"/>
      <c r="AF575"/>
      <c r="AG575"/>
      <c r="AH575"/>
      <c r="AI575"/>
      <c r="AJ575"/>
      <c r="AK575"/>
      <c r="AL575"/>
      <c r="AM575"/>
      <c r="AN575"/>
    </row>
    <row r="576" spans="13:40" x14ac:dyDescent="0.25">
      <c r="M576"/>
      <c r="N576" s="1"/>
      <c r="O576" s="1"/>
      <c r="P576" s="1"/>
      <c r="Q576"/>
      <c r="R576"/>
      <c r="S576"/>
      <c r="T576"/>
      <c r="U576"/>
      <c r="V576"/>
      <c r="W576"/>
      <c r="X576"/>
      <c r="Y576"/>
      <c r="Z576"/>
      <c r="AA576"/>
      <c r="AB576"/>
      <c r="AC576"/>
      <c r="AD576"/>
      <c r="AE576"/>
      <c r="AF576"/>
      <c r="AG576"/>
      <c r="AH576"/>
      <c r="AI576"/>
      <c r="AJ576"/>
      <c r="AK576"/>
      <c r="AL576"/>
      <c r="AM576"/>
      <c r="AN576"/>
    </row>
    <row r="577" spans="13:40" x14ac:dyDescent="0.25">
      <c r="M577"/>
      <c r="N577" s="1"/>
      <c r="O577" s="1"/>
      <c r="P577" s="1"/>
      <c r="Q577"/>
      <c r="R577"/>
      <c r="S577"/>
      <c r="T577"/>
      <c r="U577"/>
      <c r="V577"/>
      <c r="W577"/>
      <c r="X577"/>
      <c r="Y577"/>
      <c r="Z577"/>
      <c r="AA577"/>
      <c r="AB577"/>
      <c r="AC577"/>
      <c r="AD577"/>
      <c r="AE577"/>
      <c r="AF577"/>
      <c r="AG577"/>
      <c r="AH577"/>
      <c r="AI577"/>
      <c r="AJ577"/>
      <c r="AK577"/>
      <c r="AL577"/>
      <c r="AM577"/>
      <c r="AN577"/>
    </row>
    <row r="578" spans="13:40" x14ac:dyDescent="0.25">
      <c r="M578"/>
      <c r="N578" s="1"/>
      <c r="O578" s="1"/>
      <c r="P578" s="1"/>
      <c r="Q578"/>
      <c r="R578"/>
      <c r="S578"/>
      <c r="T578"/>
      <c r="U578"/>
      <c r="V578"/>
      <c r="W578"/>
      <c r="X578"/>
      <c r="Y578"/>
      <c r="Z578"/>
      <c r="AA578"/>
      <c r="AB578"/>
      <c r="AC578"/>
      <c r="AD578"/>
      <c r="AE578"/>
      <c r="AF578"/>
      <c r="AG578"/>
      <c r="AH578"/>
      <c r="AI578"/>
      <c r="AJ578"/>
      <c r="AK578"/>
      <c r="AL578"/>
      <c r="AM578"/>
      <c r="AN578"/>
    </row>
    <row r="579" spans="13:40" x14ac:dyDescent="0.25">
      <c r="M579"/>
      <c r="N579" s="1"/>
      <c r="O579" s="1"/>
      <c r="P579" s="1"/>
      <c r="Q579"/>
      <c r="R579"/>
      <c r="S579"/>
      <c r="T579"/>
      <c r="U579"/>
      <c r="V579"/>
      <c r="W579"/>
      <c r="X579"/>
      <c r="Y579"/>
      <c r="Z579"/>
      <c r="AA579"/>
      <c r="AB579"/>
      <c r="AC579"/>
      <c r="AD579"/>
      <c r="AE579"/>
      <c r="AF579"/>
      <c r="AG579"/>
      <c r="AH579"/>
      <c r="AI579"/>
      <c r="AJ579"/>
      <c r="AK579"/>
      <c r="AL579"/>
      <c r="AM579"/>
      <c r="AN579"/>
    </row>
    <row r="580" spans="13:40" x14ac:dyDescent="0.25">
      <c r="M580"/>
      <c r="N580" s="1"/>
      <c r="O580" s="1"/>
      <c r="P580" s="1"/>
      <c r="Q580"/>
      <c r="R580"/>
      <c r="S580"/>
      <c r="T580"/>
      <c r="U580"/>
      <c r="V580"/>
      <c r="W580"/>
      <c r="X580"/>
      <c r="Y580"/>
      <c r="Z580"/>
      <c r="AA580"/>
      <c r="AB580"/>
      <c r="AC580"/>
      <c r="AD580"/>
      <c r="AE580"/>
      <c r="AF580"/>
      <c r="AG580"/>
      <c r="AH580"/>
      <c r="AI580"/>
      <c r="AJ580"/>
      <c r="AK580"/>
      <c r="AL580"/>
      <c r="AM580"/>
      <c r="AN580"/>
    </row>
    <row r="581" spans="13:40" x14ac:dyDescent="0.25">
      <c r="M581"/>
      <c r="N581" s="1"/>
      <c r="O581" s="1"/>
      <c r="P581" s="1"/>
      <c r="Q581"/>
      <c r="R581"/>
      <c r="S581"/>
      <c r="T581"/>
      <c r="U581"/>
      <c r="V581"/>
      <c r="W581"/>
      <c r="X581"/>
      <c r="Y581"/>
      <c r="Z581"/>
      <c r="AA581"/>
      <c r="AB581"/>
      <c r="AC581"/>
      <c r="AD581"/>
      <c r="AE581"/>
      <c r="AF581"/>
      <c r="AG581"/>
      <c r="AH581"/>
      <c r="AI581"/>
      <c r="AJ581"/>
      <c r="AK581"/>
      <c r="AL581"/>
      <c r="AM581"/>
      <c r="AN581"/>
    </row>
    <row r="582" spans="13:40" x14ac:dyDescent="0.25">
      <c r="M582"/>
      <c r="N582" s="1"/>
      <c r="O582" s="1"/>
      <c r="P582" s="1"/>
      <c r="Q582"/>
      <c r="R582"/>
      <c r="S582"/>
      <c r="T582"/>
      <c r="U582"/>
      <c r="V582"/>
      <c r="W582"/>
      <c r="X582"/>
      <c r="Y582"/>
      <c r="Z582"/>
      <c r="AA582"/>
      <c r="AB582"/>
      <c r="AC582"/>
      <c r="AD582"/>
      <c r="AE582"/>
      <c r="AF582"/>
      <c r="AG582"/>
      <c r="AH582"/>
      <c r="AI582"/>
      <c r="AJ582"/>
      <c r="AK582"/>
      <c r="AL582"/>
      <c r="AM582"/>
      <c r="AN582"/>
    </row>
    <row r="583" spans="13:40" x14ac:dyDescent="0.25">
      <c r="M583"/>
      <c r="N583" s="1"/>
      <c r="O583" s="1"/>
      <c r="P583" s="1"/>
      <c r="Q583"/>
      <c r="R583"/>
      <c r="S583"/>
      <c r="T583"/>
      <c r="U583"/>
      <c r="V583"/>
      <c r="W583"/>
      <c r="X583"/>
      <c r="Y583"/>
      <c r="Z583"/>
      <c r="AA583"/>
      <c r="AB583"/>
      <c r="AC583"/>
      <c r="AD583"/>
      <c r="AE583"/>
      <c r="AF583"/>
      <c r="AG583"/>
      <c r="AH583"/>
      <c r="AI583"/>
      <c r="AJ583"/>
      <c r="AK583"/>
      <c r="AL583"/>
      <c r="AM583"/>
      <c r="AN583"/>
    </row>
    <row r="584" spans="13:40" x14ac:dyDescent="0.25">
      <c r="M584"/>
      <c r="N584" s="1"/>
      <c r="O584" s="1"/>
      <c r="P584" s="1"/>
      <c r="Q584"/>
      <c r="R584"/>
      <c r="S584"/>
      <c r="T584"/>
      <c r="U584"/>
      <c r="V584"/>
      <c r="W584"/>
      <c r="X584"/>
      <c r="Y584"/>
      <c r="Z584"/>
      <c r="AA584"/>
      <c r="AB584"/>
      <c r="AC584"/>
      <c r="AD584"/>
      <c r="AE584"/>
      <c r="AF584"/>
      <c r="AG584"/>
      <c r="AH584"/>
      <c r="AI584"/>
      <c r="AJ584"/>
      <c r="AK584"/>
      <c r="AL584"/>
      <c r="AM584"/>
      <c r="AN584"/>
    </row>
    <row r="585" spans="13:40" x14ac:dyDescent="0.25">
      <c r="M585"/>
      <c r="N585" s="1"/>
      <c r="O585" s="1"/>
      <c r="P585" s="1"/>
      <c r="Q585"/>
      <c r="R585"/>
      <c r="S585"/>
      <c r="T585"/>
      <c r="U585"/>
      <c r="V585"/>
      <c r="W585"/>
      <c r="X585"/>
      <c r="Y585"/>
      <c r="Z585"/>
      <c r="AA585"/>
      <c r="AB585"/>
      <c r="AC585"/>
      <c r="AD585"/>
      <c r="AE585"/>
      <c r="AF585"/>
      <c r="AG585"/>
      <c r="AH585"/>
      <c r="AI585"/>
      <c r="AJ585"/>
      <c r="AK585"/>
      <c r="AL585"/>
      <c r="AM585"/>
      <c r="AN585"/>
    </row>
    <row r="586" spans="13:40" x14ac:dyDescent="0.25">
      <c r="M586"/>
      <c r="N586" s="1"/>
      <c r="O586" s="1"/>
      <c r="P586" s="1"/>
      <c r="Q586"/>
      <c r="R586"/>
      <c r="S586"/>
      <c r="T586"/>
      <c r="U586"/>
      <c r="V586"/>
      <c r="W586"/>
      <c r="X586"/>
      <c r="Y586"/>
      <c r="Z586"/>
      <c r="AA586"/>
      <c r="AB586"/>
      <c r="AC586"/>
      <c r="AD586"/>
      <c r="AE586"/>
      <c r="AF586"/>
      <c r="AG586"/>
      <c r="AH586"/>
      <c r="AI586"/>
      <c r="AJ586"/>
      <c r="AK586"/>
      <c r="AL586"/>
      <c r="AM586"/>
      <c r="AN586"/>
    </row>
    <row r="587" spans="13:40" x14ac:dyDescent="0.25">
      <c r="M587"/>
      <c r="N587" s="1"/>
      <c r="O587" s="1"/>
      <c r="P587" s="1"/>
      <c r="Q587"/>
      <c r="R587"/>
      <c r="S587"/>
      <c r="T587"/>
      <c r="U587"/>
      <c r="V587"/>
      <c r="W587"/>
      <c r="X587"/>
      <c r="Y587"/>
      <c r="Z587"/>
      <c r="AA587"/>
      <c r="AB587"/>
      <c r="AC587"/>
      <c r="AD587"/>
      <c r="AE587"/>
      <c r="AF587"/>
      <c r="AG587"/>
      <c r="AH587"/>
      <c r="AI587"/>
      <c r="AJ587"/>
      <c r="AK587"/>
      <c r="AL587"/>
      <c r="AM587"/>
      <c r="AN587"/>
    </row>
    <row r="588" spans="13:40" x14ac:dyDescent="0.25">
      <c r="M588"/>
      <c r="N588" s="1"/>
      <c r="O588" s="1"/>
      <c r="P588" s="1"/>
      <c r="Q588"/>
      <c r="R588"/>
      <c r="S588"/>
      <c r="T588"/>
      <c r="U588"/>
      <c r="V588"/>
      <c r="W588"/>
      <c r="X588"/>
      <c r="Y588"/>
      <c r="Z588"/>
      <c r="AA588"/>
      <c r="AB588"/>
      <c r="AC588"/>
      <c r="AD588"/>
      <c r="AE588"/>
      <c r="AF588"/>
      <c r="AG588"/>
      <c r="AH588"/>
      <c r="AI588"/>
      <c r="AJ588"/>
      <c r="AK588"/>
      <c r="AL588"/>
      <c r="AM588"/>
      <c r="AN588"/>
    </row>
    <row r="589" spans="13:40" x14ac:dyDescent="0.25">
      <c r="M589"/>
      <c r="N589" s="1"/>
      <c r="O589" s="1"/>
      <c r="P589" s="1"/>
      <c r="Q589"/>
      <c r="R589"/>
      <c r="S589"/>
      <c r="T589"/>
      <c r="U589"/>
      <c r="V589"/>
      <c r="W589"/>
      <c r="X589"/>
      <c r="Y589"/>
      <c r="Z589"/>
      <c r="AA589"/>
      <c r="AB589"/>
      <c r="AC589"/>
      <c r="AD589"/>
      <c r="AE589"/>
      <c r="AF589"/>
      <c r="AG589"/>
      <c r="AH589"/>
      <c r="AI589"/>
      <c r="AJ589"/>
      <c r="AK589"/>
      <c r="AL589"/>
      <c r="AM589"/>
      <c r="AN589"/>
    </row>
    <row r="590" spans="13:40" x14ac:dyDescent="0.25">
      <c r="M590"/>
      <c r="N590" s="1"/>
      <c r="O590" s="1"/>
      <c r="P590" s="1"/>
      <c r="Q590"/>
      <c r="R590"/>
      <c r="S590"/>
      <c r="T590"/>
      <c r="U590"/>
      <c r="V590"/>
      <c r="W590"/>
      <c r="X590"/>
      <c r="Y590"/>
      <c r="Z590"/>
      <c r="AA590"/>
      <c r="AB590"/>
      <c r="AC590"/>
      <c r="AD590"/>
      <c r="AE590"/>
      <c r="AF590"/>
      <c r="AG590"/>
      <c r="AH590"/>
      <c r="AI590"/>
      <c r="AJ590"/>
      <c r="AK590"/>
      <c r="AL590"/>
      <c r="AM590"/>
      <c r="AN590"/>
    </row>
    <row r="591" spans="13:40" x14ac:dyDescent="0.25">
      <c r="M591"/>
      <c r="N591" s="1"/>
      <c r="O591" s="1"/>
      <c r="P591" s="1"/>
      <c r="Q591"/>
      <c r="R591"/>
      <c r="S591"/>
      <c r="T591"/>
      <c r="U591"/>
      <c r="V591"/>
      <c r="W591"/>
      <c r="X591"/>
      <c r="Y591"/>
      <c r="Z591"/>
      <c r="AA591"/>
      <c r="AB591"/>
      <c r="AC591"/>
      <c r="AD591"/>
      <c r="AE591"/>
      <c r="AF591"/>
      <c r="AG591"/>
      <c r="AH591"/>
      <c r="AI591"/>
      <c r="AJ591"/>
      <c r="AK591"/>
      <c r="AL591"/>
      <c r="AM591"/>
      <c r="AN591"/>
    </row>
    <row r="592" spans="13:40" x14ac:dyDescent="0.25">
      <c r="M592"/>
      <c r="N592" s="1"/>
      <c r="O592" s="1"/>
      <c r="P592" s="1"/>
      <c r="Q592"/>
      <c r="R592"/>
      <c r="S592"/>
      <c r="T592"/>
      <c r="U592"/>
      <c r="V592"/>
      <c r="W592"/>
      <c r="X592"/>
      <c r="Y592"/>
      <c r="Z592"/>
      <c r="AA592"/>
      <c r="AB592"/>
      <c r="AC592"/>
      <c r="AD592"/>
      <c r="AE592"/>
      <c r="AF592"/>
      <c r="AG592"/>
      <c r="AH592"/>
      <c r="AI592"/>
      <c r="AJ592"/>
      <c r="AK592"/>
      <c r="AL592"/>
      <c r="AM592"/>
      <c r="AN592"/>
    </row>
    <row r="593" spans="13:40" x14ac:dyDescent="0.25">
      <c r="M593"/>
      <c r="N593" s="1"/>
      <c r="O593" s="1"/>
      <c r="P593" s="1"/>
      <c r="Q593"/>
      <c r="R593"/>
      <c r="S593"/>
      <c r="T593"/>
      <c r="U593"/>
      <c r="V593"/>
      <c r="W593"/>
      <c r="X593"/>
      <c r="Y593"/>
      <c r="Z593"/>
      <c r="AA593"/>
      <c r="AB593"/>
      <c r="AC593"/>
      <c r="AD593"/>
      <c r="AE593"/>
      <c r="AF593"/>
      <c r="AG593"/>
      <c r="AH593"/>
      <c r="AI593"/>
      <c r="AJ593"/>
      <c r="AK593"/>
      <c r="AL593"/>
      <c r="AM593"/>
      <c r="AN593"/>
    </row>
    <row r="594" spans="13:40" x14ac:dyDescent="0.25">
      <c r="M594"/>
      <c r="N594" s="1"/>
      <c r="O594" s="1"/>
      <c r="P594" s="1"/>
      <c r="Q594"/>
      <c r="R594"/>
      <c r="S594"/>
      <c r="T594"/>
      <c r="U594"/>
      <c r="V594"/>
      <c r="W594"/>
      <c r="X594"/>
      <c r="Y594"/>
      <c r="Z594"/>
      <c r="AA594"/>
      <c r="AB594"/>
      <c r="AC594"/>
      <c r="AD594"/>
      <c r="AE594"/>
      <c r="AF594"/>
      <c r="AG594"/>
      <c r="AH594"/>
      <c r="AI594"/>
      <c r="AJ594"/>
      <c r="AK594"/>
      <c r="AL594"/>
      <c r="AM594"/>
      <c r="AN594"/>
    </row>
    <row r="595" spans="13:40" x14ac:dyDescent="0.25">
      <c r="M595"/>
      <c r="N595" s="1"/>
      <c r="O595" s="1"/>
      <c r="P595" s="1"/>
      <c r="Q595"/>
      <c r="R595"/>
      <c r="S595"/>
      <c r="T595"/>
      <c r="U595"/>
      <c r="V595"/>
      <c r="W595"/>
      <c r="X595"/>
      <c r="Y595"/>
      <c r="Z595"/>
      <c r="AA595"/>
      <c r="AB595"/>
      <c r="AC595"/>
      <c r="AD595"/>
      <c r="AE595"/>
      <c r="AF595"/>
      <c r="AG595"/>
      <c r="AH595"/>
      <c r="AI595"/>
      <c r="AJ595"/>
      <c r="AK595"/>
      <c r="AL595"/>
      <c r="AM595"/>
      <c r="AN595"/>
    </row>
    <row r="596" spans="13:40" x14ac:dyDescent="0.25">
      <c r="M596"/>
      <c r="N596" s="1"/>
      <c r="O596" s="1"/>
      <c r="P596" s="1"/>
      <c r="Q596"/>
      <c r="R596"/>
      <c r="S596"/>
      <c r="T596"/>
      <c r="U596"/>
      <c r="V596"/>
      <c r="W596"/>
      <c r="X596"/>
      <c r="Y596"/>
      <c r="Z596"/>
      <c r="AA596"/>
      <c r="AB596"/>
      <c r="AC596"/>
      <c r="AD596"/>
      <c r="AE596"/>
      <c r="AF596"/>
      <c r="AG596"/>
      <c r="AH596"/>
      <c r="AI596"/>
      <c r="AJ596"/>
      <c r="AK596"/>
      <c r="AL596"/>
      <c r="AM596"/>
      <c r="AN596"/>
    </row>
    <row r="597" spans="13:40" x14ac:dyDescent="0.25">
      <c r="M597"/>
      <c r="N597" s="1"/>
      <c r="O597" s="1"/>
      <c r="P597" s="1"/>
      <c r="Q597"/>
      <c r="R597"/>
      <c r="S597"/>
      <c r="T597"/>
      <c r="U597"/>
      <c r="V597"/>
      <c r="W597"/>
      <c r="X597"/>
      <c r="Y597"/>
      <c r="Z597"/>
      <c r="AA597"/>
      <c r="AB597"/>
      <c r="AC597"/>
      <c r="AD597"/>
      <c r="AE597"/>
      <c r="AF597"/>
      <c r="AG597"/>
      <c r="AH597"/>
      <c r="AI597"/>
      <c r="AJ597"/>
      <c r="AK597"/>
      <c r="AL597"/>
      <c r="AM597"/>
      <c r="AN597"/>
    </row>
    <row r="598" spans="13:40" x14ac:dyDescent="0.25">
      <c r="M598"/>
      <c r="N598" s="1"/>
      <c r="O598" s="1"/>
      <c r="P598" s="1"/>
      <c r="Q598"/>
      <c r="R598"/>
      <c r="S598"/>
      <c r="T598"/>
      <c r="U598"/>
      <c r="V598"/>
      <c r="W598"/>
      <c r="X598"/>
      <c r="Y598"/>
      <c r="Z598"/>
      <c r="AA598"/>
      <c r="AB598"/>
      <c r="AC598"/>
      <c r="AD598"/>
      <c r="AE598"/>
      <c r="AF598"/>
      <c r="AG598"/>
      <c r="AH598"/>
      <c r="AI598"/>
      <c r="AJ598"/>
      <c r="AK598"/>
      <c r="AL598"/>
      <c r="AM598"/>
      <c r="AN598"/>
    </row>
    <row r="599" spans="13:40" x14ac:dyDescent="0.25">
      <c r="M599"/>
      <c r="N599" s="1"/>
      <c r="O599" s="1"/>
      <c r="P599" s="1"/>
      <c r="Q599"/>
      <c r="R599"/>
      <c r="S599"/>
      <c r="T599"/>
      <c r="U599"/>
      <c r="V599"/>
      <c r="W599"/>
      <c r="X599"/>
      <c r="Y599"/>
      <c r="Z599"/>
      <c r="AA599"/>
      <c r="AB599"/>
      <c r="AC599"/>
      <c r="AD599"/>
      <c r="AE599"/>
      <c r="AF599"/>
      <c r="AG599"/>
      <c r="AH599"/>
      <c r="AI599"/>
      <c r="AJ599"/>
      <c r="AK599"/>
      <c r="AL599"/>
      <c r="AM599"/>
      <c r="AN599"/>
    </row>
    <row r="600" spans="13:40" x14ac:dyDescent="0.25">
      <c r="M600"/>
      <c r="N600" s="1"/>
      <c r="O600" s="1"/>
      <c r="P600" s="1"/>
      <c r="Q600"/>
      <c r="R600"/>
      <c r="S600"/>
      <c r="T600"/>
      <c r="U600"/>
      <c r="V600"/>
      <c r="W600"/>
      <c r="X600"/>
      <c r="Y600"/>
      <c r="Z600"/>
      <c r="AA600"/>
      <c r="AB600"/>
      <c r="AC600"/>
      <c r="AD600"/>
      <c r="AE600"/>
      <c r="AF600"/>
      <c r="AG600"/>
      <c r="AH600"/>
      <c r="AI600"/>
      <c r="AJ600"/>
      <c r="AK600"/>
      <c r="AL600"/>
      <c r="AM600"/>
      <c r="AN600"/>
    </row>
    <row r="601" spans="13:40" x14ac:dyDescent="0.25">
      <c r="M601"/>
      <c r="N601" s="1"/>
      <c r="O601" s="1"/>
      <c r="P601" s="1"/>
      <c r="Q601"/>
      <c r="R601"/>
      <c r="S601"/>
      <c r="T601"/>
      <c r="U601"/>
      <c r="V601"/>
      <c r="W601"/>
      <c r="X601"/>
      <c r="Y601"/>
      <c r="Z601"/>
      <c r="AA601"/>
      <c r="AB601"/>
      <c r="AC601"/>
      <c r="AD601"/>
      <c r="AE601"/>
      <c r="AF601"/>
      <c r="AG601"/>
      <c r="AH601"/>
      <c r="AI601"/>
      <c r="AJ601"/>
      <c r="AK601"/>
      <c r="AL601"/>
      <c r="AM601"/>
      <c r="AN601"/>
    </row>
    <row r="602" spans="13:40" x14ac:dyDescent="0.25">
      <c r="M602"/>
      <c r="N602" s="1"/>
      <c r="O602" s="1"/>
      <c r="P602" s="1"/>
      <c r="Q602"/>
      <c r="R602"/>
      <c r="S602"/>
      <c r="T602"/>
      <c r="U602"/>
      <c r="V602"/>
      <c r="W602"/>
      <c r="X602"/>
      <c r="Y602"/>
      <c r="Z602"/>
      <c r="AA602"/>
      <c r="AB602"/>
      <c r="AC602"/>
      <c r="AD602"/>
      <c r="AE602"/>
      <c r="AF602"/>
      <c r="AG602"/>
      <c r="AH602"/>
      <c r="AI602"/>
      <c r="AJ602"/>
      <c r="AK602"/>
      <c r="AL602"/>
      <c r="AM602"/>
      <c r="AN602"/>
    </row>
    <row r="603" spans="13:40" x14ac:dyDescent="0.25">
      <c r="M603"/>
      <c r="N603" s="1"/>
      <c r="O603" s="1"/>
      <c r="P603" s="1"/>
      <c r="Q603"/>
      <c r="R603"/>
      <c r="S603"/>
      <c r="T603"/>
      <c r="U603"/>
      <c r="V603"/>
      <c r="W603"/>
      <c r="X603"/>
      <c r="Y603"/>
      <c r="Z603"/>
      <c r="AA603"/>
      <c r="AB603"/>
      <c r="AC603"/>
      <c r="AD603"/>
      <c r="AE603"/>
      <c r="AF603"/>
      <c r="AG603"/>
      <c r="AH603"/>
      <c r="AI603"/>
      <c r="AJ603"/>
      <c r="AK603"/>
      <c r="AL603"/>
      <c r="AM603"/>
      <c r="AN603"/>
    </row>
    <row r="604" spans="13:40" x14ac:dyDescent="0.25">
      <c r="M604"/>
      <c r="N604" s="1"/>
      <c r="O604" s="1"/>
      <c r="P604" s="1"/>
      <c r="Q604"/>
      <c r="R604"/>
      <c r="S604"/>
      <c r="T604"/>
      <c r="U604"/>
      <c r="V604"/>
      <c r="W604"/>
      <c r="X604"/>
      <c r="Y604"/>
      <c r="Z604"/>
      <c r="AA604"/>
      <c r="AB604"/>
      <c r="AC604"/>
      <c r="AD604"/>
      <c r="AE604"/>
      <c r="AF604"/>
      <c r="AG604"/>
      <c r="AH604"/>
      <c r="AI604"/>
      <c r="AJ604"/>
      <c r="AK604"/>
      <c r="AL604"/>
      <c r="AM604"/>
      <c r="AN604"/>
    </row>
    <row r="605" spans="13:40" x14ac:dyDescent="0.25">
      <c r="M605"/>
      <c r="N605" s="1"/>
      <c r="O605" s="1"/>
      <c r="P605" s="1"/>
      <c r="Q605"/>
      <c r="R605"/>
      <c r="S605"/>
      <c r="T605"/>
      <c r="U605"/>
      <c r="V605"/>
      <c r="W605"/>
      <c r="X605"/>
      <c r="Y605"/>
      <c r="Z605"/>
      <c r="AA605"/>
      <c r="AB605"/>
      <c r="AC605"/>
      <c r="AD605"/>
      <c r="AE605"/>
      <c r="AF605"/>
      <c r="AG605"/>
      <c r="AH605"/>
      <c r="AI605"/>
      <c r="AJ605"/>
      <c r="AK605"/>
      <c r="AL605"/>
      <c r="AM605"/>
      <c r="AN605"/>
    </row>
    <row r="606" spans="13:40" x14ac:dyDescent="0.25">
      <c r="M606"/>
      <c r="N606" s="1"/>
      <c r="O606" s="1"/>
      <c r="P606" s="1"/>
      <c r="Q606"/>
      <c r="R606"/>
      <c r="S606"/>
      <c r="T606"/>
      <c r="U606"/>
      <c r="V606"/>
      <c r="W606"/>
      <c r="X606"/>
      <c r="Y606"/>
      <c r="Z606"/>
      <c r="AA606"/>
      <c r="AB606"/>
      <c r="AC606"/>
      <c r="AD606"/>
      <c r="AE606"/>
      <c r="AF606"/>
      <c r="AG606"/>
      <c r="AH606"/>
      <c r="AI606"/>
      <c r="AJ606"/>
      <c r="AK606"/>
      <c r="AL606"/>
      <c r="AM606"/>
      <c r="AN606"/>
    </row>
    <row r="607" spans="13:40" x14ac:dyDescent="0.25">
      <c r="M607"/>
      <c r="N607" s="1"/>
      <c r="O607" s="1"/>
      <c r="P607" s="1"/>
      <c r="Q607"/>
      <c r="R607"/>
      <c r="S607"/>
      <c r="T607"/>
      <c r="U607"/>
      <c r="V607"/>
      <c r="W607"/>
      <c r="X607"/>
      <c r="Y607"/>
      <c r="Z607"/>
      <c r="AA607"/>
      <c r="AB607"/>
      <c r="AC607"/>
      <c r="AD607"/>
      <c r="AE607"/>
      <c r="AF607"/>
      <c r="AG607"/>
      <c r="AH607"/>
      <c r="AI607"/>
      <c r="AJ607"/>
      <c r="AK607"/>
      <c r="AL607"/>
      <c r="AM607"/>
      <c r="AN607"/>
    </row>
    <row r="608" spans="13:40" x14ac:dyDescent="0.25">
      <c r="M608"/>
      <c r="N608" s="1"/>
      <c r="O608" s="1"/>
      <c r="P608" s="1"/>
      <c r="Q608"/>
      <c r="R608"/>
      <c r="S608"/>
      <c r="T608"/>
      <c r="U608"/>
      <c r="V608"/>
      <c r="W608"/>
      <c r="X608"/>
      <c r="Y608"/>
      <c r="Z608"/>
      <c r="AA608"/>
      <c r="AB608"/>
      <c r="AC608"/>
      <c r="AD608"/>
      <c r="AE608"/>
      <c r="AF608"/>
      <c r="AG608"/>
      <c r="AH608"/>
      <c r="AI608"/>
      <c r="AJ608"/>
      <c r="AK608"/>
      <c r="AL608"/>
      <c r="AM608"/>
      <c r="AN608"/>
    </row>
    <row r="609" spans="13:40" x14ac:dyDescent="0.25">
      <c r="M609"/>
      <c r="N609" s="1"/>
      <c r="O609" s="1"/>
      <c r="P609" s="1"/>
      <c r="Q609"/>
      <c r="R609"/>
      <c r="S609"/>
      <c r="T609"/>
      <c r="U609"/>
      <c r="V609"/>
      <c r="W609"/>
      <c r="X609"/>
      <c r="Y609"/>
      <c r="Z609"/>
      <c r="AA609"/>
      <c r="AB609"/>
      <c r="AC609"/>
      <c r="AD609"/>
      <c r="AE609"/>
      <c r="AF609"/>
      <c r="AG609"/>
      <c r="AH609"/>
      <c r="AI609"/>
      <c r="AJ609"/>
      <c r="AK609"/>
      <c r="AL609"/>
      <c r="AM609"/>
      <c r="AN609"/>
    </row>
    <row r="610" spans="13:40" x14ac:dyDescent="0.25">
      <c r="M610"/>
      <c r="N610" s="1"/>
      <c r="O610" s="1"/>
      <c r="P610" s="1"/>
      <c r="Q610"/>
      <c r="R610"/>
      <c r="S610"/>
      <c r="T610"/>
      <c r="U610"/>
      <c r="V610"/>
      <c r="W610"/>
      <c r="X610"/>
      <c r="Y610"/>
      <c r="Z610"/>
      <c r="AA610"/>
      <c r="AB610"/>
      <c r="AC610"/>
      <c r="AD610"/>
      <c r="AE610"/>
      <c r="AF610"/>
      <c r="AG610"/>
      <c r="AH610"/>
      <c r="AI610"/>
      <c r="AJ610"/>
      <c r="AK610"/>
      <c r="AL610"/>
      <c r="AM610"/>
      <c r="AN610"/>
    </row>
    <row r="611" spans="13:40" x14ac:dyDescent="0.25">
      <c r="M611"/>
      <c r="N611" s="1"/>
      <c r="O611" s="1"/>
      <c r="P611" s="1"/>
      <c r="Q611"/>
      <c r="R611"/>
      <c r="S611"/>
      <c r="T611"/>
      <c r="U611"/>
      <c r="V611"/>
      <c r="W611"/>
      <c r="X611"/>
      <c r="Y611"/>
      <c r="Z611"/>
      <c r="AA611"/>
      <c r="AB611"/>
      <c r="AC611"/>
      <c r="AD611"/>
      <c r="AE611"/>
      <c r="AF611"/>
      <c r="AG611"/>
      <c r="AH611"/>
      <c r="AI611"/>
      <c r="AJ611"/>
      <c r="AK611"/>
      <c r="AL611"/>
      <c r="AM611"/>
      <c r="AN611"/>
    </row>
    <row r="612" spans="13:40" x14ac:dyDescent="0.25">
      <c r="M612"/>
      <c r="N612" s="1"/>
      <c r="O612" s="1"/>
      <c r="P612" s="1"/>
      <c r="Q612"/>
      <c r="R612"/>
      <c r="S612"/>
      <c r="T612"/>
      <c r="U612"/>
      <c r="V612"/>
      <c r="W612"/>
      <c r="X612"/>
      <c r="Y612"/>
      <c r="Z612"/>
      <c r="AA612"/>
      <c r="AB612"/>
      <c r="AC612"/>
      <c r="AD612"/>
      <c r="AE612"/>
      <c r="AF612"/>
      <c r="AG612"/>
      <c r="AH612"/>
      <c r="AI612"/>
      <c r="AJ612"/>
      <c r="AK612"/>
      <c r="AL612"/>
      <c r="AM612"/>
      <c r="AN612"/>
    </row>
    <row r="613" spans="13:40" x14ac:dyDescent="0.25">
      <c r="M613"/>
      <c r="N613" s="1"/>
      <c r="O613" s="1"/>
      <c r="P613" s="1"/>
      <c r="Q613"/>
      <c r="R613"/>
      <c r="S613"/>
      <c r="T613"/>
      <c r="U613"/>
      <c r="V613"/>
      <c r="W613"/>
      <c r="X613"/>
      <c r="Y613"/>
      <c r="Z613"/>
      <c r="AA613"/>
      <c r="AB613"/>
      <c r="AC613"/>
      <c r="AD613"/>
      <c r="AE613"/>
      <c r="AF613"/>
      <c r="AG613"/>
      <c r="AH613"/>
      <c r="AI613"/>
      <c r="AJ613"/>
      <c r="AK613"/>
      <c r="AL613"/>
      <c r="AM613"/>
      <c r="AN613"/>
    </row>
    <row r="614" spans="13:40" x14ac:dyDescent="0.25">
      <c r="M614"/>
      <c r="N614" s="1"/>
      <c r="O614" s="1"/>
      <c r="P614" s="1"/>
      <c r="Q614"/>
      <c r="R614"/>
      <c r="S614"/>
      <c r="T614"/>
      <c r="U614"/>
      <c r="V614"/>
      <c r="W614"/>
      <c r="X614"/>
      <c r="Y614"/>
      <c r="Z614"/>
      <c r="AA614"/>
      <c r="AB614"/>
      <c r="AC614"/>
      <c r="AD614"/>
      <c r="AE614"/>
      <c r="AF614"/>
      <c r="AG614"/>
      <c r="AH614"/>
      <c r="AI614"/>
      <c r="AJ614"/>
      <c r="AK614"/>
      <c r="AL614"/>
      <c r="AM614"/>
      <c r="AN614"/>
    </row>
    <row r="615" spans="13:40" x14ac:dyDescent="0.25">
      <c r="M615"/>
      <c r="N615" s="1"/>
      <c r="O615" s="1"/>
      <c r="P615" s="1"/>
      <c r="Q615"/>
      <c r="R615"/>
      <c r="S615"/>
      <c r="T615"/>
      <c r="U615"/>
      <c r="V615"/>
      <c r="W615"/>
      <c r="X615"/>
      <c r="Y615"/>
      <c r="Z615"/>
      <c r="AA615"/>
      <c r="AB615"/>
      <c r="AC615"/>
      <c r="AD615"/>
      <c r="AE615"/>
      <c r="AF615"/>
      <c r="AG615"/>
      <c r="AH615"/>
      <c r="AI615"/>
      <c r="AJ615"/>
      <c r="AK615"/>
      <c r="AL615"/>
      <c r="AM615"/>
      <c r="AN615"/>
    </row>
    <row r="616" spans="13:40" x14ac:dyDescent="0.25">
      <c r="M616"/>
      <c r="N616" s="1"/>
      <c r="O616" s="1"/>
      <c r="P616" s="1"/>
      <c r="Q616"/>
      <c r="R616"/>
      <c r="S616"/>
      <c r="T616"/>
      <c r="U616"/>
      <c r="V616"/>
      <c r="W616"/>
      <c r="X616"/>
      <c r="Y616"/>
      <c r="Z616"/>
      <c r="AA616"/>
      <c r="AB616"/>
      <c r="AC616"/>
      <c r="AD616"/>
      <c r="AE616"/>
      <c r="AF616"/>
      <c r="AG616"/>
      <c r="AH616"/>
      <c r="AI616"/>
      <c r="AJ616"/>
      <c r="AK616"/>
      <c r="AL616"/>
      <c r="AM616"/>
      <c r="AN616"/>
    </row>
    <row r="617" spans="13:40" x14ac:dyDescent="0.25">
      <c r="M617"/>
      <c r="N617" s="1"/>
      <c r="O617" s="1"/>
      <c r="P617" s="1"/>
      <c r="Q617"/>
      <c r="R617"/>
      <c r="S617"/>
      <c r="T617"/>
      <c r="U617"/>
      <c r="V617"/>
      <c r="W617"/>
      <c r="X617"/>
      <c r="Y617"/>
      <c r="Z617"/>
      <c r="AA617"/>
      <c r="AB617"/>
      <c r="AC617"/>
      <c r="AD617"/>
      <c r="AE617"/>
      <c r="AF617"/>
      <c r="AG617"/>
      <c r="AH617"/>
      <c r="AI617"/>
      <c r="AJ617"/>
      <c r="AK617"/>
      <c r="AL617"/>
      <c r="AM617"/>
      <c r="AN617"/>
    </row>
    <row r="618" spans="13:40" x14ac:dyDescent="0.25">
      <c r="M618"/>
      <c r="N618" s="1"/>
      <c r="O618" s="1"/>
      <c r="P618" s="1"/>
      <c r="Q618"/>
      <c r="R618"/>
      <c r="S618"/>
      <c r="T618"/>
      <c r="U618"/>
      <c r="V618"/>
      <c r="W618"/>
      <c r="X618"/>
      <c r="Y618"/>
      <c r="Z618"/>
      <c r="AA618"/>
      <c r="AB618"/>
      <c r="AC618"/>
      <c r="AD618"/>
      <c r="AE618"/>
      <c r="AF618"/>
      <c r="AG618"/>
      <c r="AH618"/>
      <c r="AI618"/>
      <c r="AJ618"/>
      <c r="AK618"/>
      <c r="AL618"/>
      <c r="AM618"/>
      <c r="AN618"/>
    </row>
    <row r="619" spans="13:40" x14ac:dyDescent="0.25">
      <c r="M619"/>
      <c r="N619" s="1"/>
      <c r="O619" s="1"/>
      <c r="P619" s="1"/>
      <c r="Q619"/>
      <c r="R619"/>
      <c r="S619"/>
      <c r="T619"/>
      <c r="U619"/>
      <c r="V619"/>
      <c r="W619"/>
      <c r="X619"/>
      <c r="Y619"/>
      <c r="Z619"/>
      <c r="AA619"/>
      <c r="AB619"/>
      <c r="AC619"/>
      <c r="AD619"/>
      <c r="AE619"/>
      <c r="AF619"/>
      <c r="AG619"/>
      <c r="AH619"/>
      <c r="AI619"/>
      <c r="AJ619"/>
      <c r="AK619"/>
      <c r="AL619"/>
      <c r="AM619"/>
      <c r="AN619"/>
    </row>
    <row r="620" spans="13:40" x14ac:dyDescent="0.25">
      <c r="M620"/>
      <c r="N620" s="1"/>
      <c r="O620" s="1"/>
      <c r="P620" s="1"/>
      <c r="Q620"/>
      <c r="R620"/>
      <c r="S620"/>
      <c r="T620"/>
      <c r="U620"/>
      <c r="V620"/>
      <c r="W620"/>
      <c r="X620"/>
      <c r="Y620"/>
      <c r="Z620"/>
      <c r="AA620"/>
      <c r="AB620"/>
      <c r="AC620"/>
      <c r="AD620"/>
      <c r="AE620"/>
      <c r="AF620"/>
      <c r="AG620"/>
      <c r="AH620"/>
      <c r="AI620"/>
      <c r="AJ620"/>
      <c r="AK620"/>
      <c r="AL620"/>
      <c r="AM620"/>
      <c r="AN620"/>
    </row>
    <row r="621" spans="13:40" x14ac:dyDescent="0.25">
      <c r="M621"/>
      <c r="N621" s="1"/>
      <c r="O621" s="1"/>
      <c r="P621" s="1"/>
      <c r="Q621"/>
      <c r="R621"/>
      <c r="S621"/>
      <c r="T621"/>
      <c r="U621"/>
      <c r="V621"/>
      <c r="W621"/>
      <c r="X621"/>
      <c r="Y621"/>
      <c r="Z621"/>
      <c r="AA621"/>
      <c r="AB621"/>
      <c r="AC621"/>
      <c r="AD621"/>
      <c r="AE621"/>
      <c r="AF621"/>
      <c r="AG621"/>
      <c r="AH621"/>
      <c r="AI621"/>
      <c r="AJ621"/>
      <c r="AK621"/>
      <c r="AL621"/>
      <c r="AM621"/>
      <c r="AN621"/>
    </row>
    <row r="622" spans="13:40" x14ac:dyDescent="0.25">
      <c r="M622"/>
      <c r="N622" s="1"/>
      <c r="O622" s="1"/>
      <c r="P622" s="1"/>
      <c r="Q622"/>
      <c r="R622"/>
      <c r="S622"/>
      <c r="T622"/>
      <c r="U622"/>
      <c r="V622"/>
      <c r="W622"/>
      <c r="X622"/>
      <c r="Y622"/>
      <c r="Z622"/>
      <c r="AA622"/>
      <c r="AB622"/>
      <c r="AC622"/>
      <c r="AD622"/>
      <c r="AE622"/>
      <c r="AF622"/>
      <c r="AG622"/>
      <c r="AH622"/>
      <c r="AI622"/>
      <c r="AJ622"/>
      <c r="AK622"/>
      <c r="AL622"/>
      <c r="AM622"/>
      <c r="AN622"/>
    </row>
    <row r="623" spans="13:40" x14ac:dyDescent="0.25">
      <c r="M623"/>
      <c r="N623" s="1"/>
      <c r="O623" s="1"/>
      <c r="P623" s="1"/>
      <c r="Q623"/>
      <c r="R623"/>
      <c r="S623"/>
      <c r="T623"/>
      <c r="U623"/>
      <c r="V623"/>
      <c r="W623"/>
      <c r="X623"/>
      <c r="Y623"/>
      <c r="Z623"/>
      <c r="AA623"/>
      <c r="AB623"/>
      <c r="AC623"/>
      <c r="AD623"/>
      <c r="AE623"/>
      <c r="AF623"/>
      <c r="AG623"/>
      <c r="AH623"/>
      <c r="AI623"/>
      <c r="AJ623"/>
      <c r="AK623"/>
      <c r="AL623"/>
      <c r="AM623"/>
      <c r="AN623"/>
    </row>
    <row r="624" spans="13:40" x14ac:dyDescent="0.25">
      <c r="M624"/>
      <c r="N624" s="1"/>
      <c r="O624" s="1"/>
      <c r="P624" s="1"/>
      <c r="Q624"/>
      <c r="R624"/>
      <c r="S624"/>
      <c r="T624"/>
      <c r="U624"/>
      <c r="V624"/>
      <c r="W624"/>
      <c r="X624"/>
      <c r="Y624"/>
      <c r="Z624"/>
      <c r="AA624"/>
      <c r="AB624"/>
      <c r="AC624"/>
      <c r="AD624"/>
      <c r="AE624"/>
      <c r="AF624"/>
      <c r="AG624"/>
      <c r="AH624"/>
      <c r="AI624"/>
      <c r="AJ624"/>
      <c r="AK624"/>
      <c r="AL624"/>
      <c r="AM624"/>
      <c r="AN624"/>
    </row>
    <row r="625" spans="13:40" x14ac:dyDescent="0.25">
      <c r="M625"/>
      <c r="N625" s="1"/>
      <c r="O625" s="1"/>
      <c r="P625" s="1"/>
      <c r="Q625"/>
      <c r="R625"/>
      <c r="S625"/>
      <c r="T625"/>
      <c r="U625"/>
      <c r="V625"/>
      <c r="W625"/>
      <c r="X625"/>
      <c r="Y625"/>
      <c r="Z625"/>
      <c r="AA625"/>
      <c r="AB625"/>
      <c r="AC625"/>
      <c r="AD625"/>
      <c r="AE625"/>
      <c r="AF625"/>
      <c r="AG625"/>
      <c r="AH625"/>
      <c r="AI625"/>
      <c r="AJ625"/>
      <c r="AK625"/>
      <c r="AL625"/>
      <c r="AM625"/>
      <c r="AN625"/>
    </row>
    <row r="626" spans="13:40" x14ac:dyDescent="0.25">
      <c r="M626"/>
      <c r="N626" s="1"/>
      <c r="O626" s="1"/>
      <c r="P626" s="1"/>
      <c r="Q626"/>
      <c r="R626"/>
      <c r="S626"/>
      <c r="T626"/>
      <c r="U626"/>
      <c r="V626"/>
      <c r="W626"/>
      <c r="X626"/>
      <c r="Y626"/>
      <c r="Z626"/>
      <c r="AA626"/>
      <c r="AB626"/>
      <c r="AC626"/>
      <c r="AD626"/>
      <c r="AE626"/>
      <c r="AF626"/>
      <c r="AG626"/>
      <c r="AH626"/>
      <c r="AI626"/>
      <c r="AJ626"/>
      <c r="AK626"/>
      <c r="AL626"/>
      <c r="AM626"/>
      <c r="AN626"/>
    </row>
    <row r="627" spans="13:40" x14ac:dyDescent="0.25">
      <c r="M627"/>
      <c r="N627" s="1"/>
      <c r="O627" s="1"/>
      <c r="P627" s="1"/>
      <c r="Q627"/>
      <c r="R627"/>
      <c r="S627"/>
      <c r="T627"/>
      <c r="U627"/>
      <c r="V627"/>
      <c r="W627"/>
      <c r="X627"/>
      <c r="Y627"/>
      <c r="Z627"/>
      <c r="AA627"/>
      <c r="AB627"/>
      <c r="AC627"/>
      <c r="AD627"/>
      <c r="AE627"/>
      <c r="AF627"/>
      <c r="AG627"/>
      <c r="AH627"/>
      <c r="AI627"/>
      <c r="AJ627"/>
      <c r="AK627"/>
      <c r="AL627"/>
      <c r="AM627"/>
      <c r="AN627"/>
    </row>
    <row r="628" spans="13:40" x14ac:dyDescent="0.25">
      <c r="M628"/>
      <c r="N628" s="1"/>
      <c r="O628" s="1"/>
      <c r="P628" s="1"/>
      <c r="Q628"/>
      <c r="R628"/>
      <c r="S628"/>
      <c r="T628"/>
      <c r="U628"/>
      <c r="V628"/>
      <c r="W628"/>
      <c r="X628"/>
      <c r="Y628"/>
      <c r="Z628"/>
      <c r="AA628"/>
      <c r="AB628"/>
      <c r="AC628"/>
      <c r="AD628"/>
      <c r="AE628"/>
      <c r="AF628"/>
      <c r="AG628"/>
      <c r="AH628"/>
      <c r="AI628"/>
      <c r="AJ628"/>
      <c r="AK628"/>
      <c r="AL628"/>
      <c r="AM628"/>
      <c r="AN628"/>
    </row>
    <row r="629" spans="13:40" x14ac:dyDescent="0.25">
      <c r="M629"/>
      <c r="N629" s="1"/>
      <c r="O629" s="1"/>
      <c r="P629" s="1"/>
      <c r="Q629"/>
      <c r="R629"/>
      <c r="S629"/>
      <c r="T629"/>
      <c r="U629"/>
      <c r="V629"/>
      <c r="W629"/>
      <c r="X629"/>
      <c r="Y629"/>
      <c r="Z629"/>
      <c r="AA629"/>
      <c r="AB629"/>
      <c r="AC629"/>
      <c r="AD629"/>
      <c r="AE629"/>
      <c r="AF629"/>
      <c r="AG629"/>
      <c r="AH629"/>
      <c r="AI629"/>
      <c r="AJ629"/>
      <c r="AK629"/>
      <c r="AL629"/>
      <c r="AM629"/>
      <c r="AN629"/>
    </row>
    <row r="630" spans="13:40" x14ac:dyDescent="0.25">
      <c r="M630"/>
      <c r="N630" s="1"/>
      <c r="O630" s="1"/>
      <c r="P630" s="1"/>
      <c r="Q630"/>
      <c r="R630"/>
      <c r="S630"/>
      <c r="T630"/>
      <c r="U630"/>
      <c r="V630"/>
      <c r="W630"/>
      <c r="X630"/>
      <c r="Y630"/>
      <c r="Z630"/>
      <c r="AA630"/>
      <c r="AB630"/>
      <c r="AC630"/>
      <c r="AD630"/>
      <c r="AE630"/>
      <c r="AF630"/>
      <c r="AG630"/>
      <c r="AH630"/>
      <c r="AI630"/>
      <c r="AJ630"/>
      <c r="AK630"/>
      <c r="AL630"/>
      <c r="AM630"/>
      <c r="AN630"/>
    </row>
    <row r="631" spans="13:40" x14ac:dyDescent="0.25">
      <c r="M631"/>
      <c r="N631" s="1"/>
      <c r="O631" s="1"/>
      <c r="P631" s="1"/>
      <c r="Q631"/>
      <c r="R631"/>
      <c r="S631"/>
      <c r="T631"/>
      <c r="U631"/>
      <c r="V631"/>
      <c r="W631"/>
      <c r="X631"/>
      <c r="Y631"/>
      <c r="Z631"/>
      <c r="AA631"/>
      <c r="AB631"/>
      <c r="AC631"/>
      <c r="AD631"/>
      <c r="AE631"/>
      <c r="AF631"/>
      <c r="AG631"/>
      <c r="AH631"/>
      <c r="AI631"/>
      <c r="AJ631"/>
      <c r="AK631"/>
      <c r="AL631"/>
      <c r="AM631"/>
      <c r="AN631"/>
    </row>
    <row r="632" spans="13:40" x14ac:dyDescent="0.25">
      <c r="M632"/>
      <c r="N632" s="1"/>
      <c r="O632" s="1"/>
      <c r="P632" s="1"/>
      <c r="Q632"/>
      <c r="R632"/>
      <c r="S632"/>
      <c r="T632"/>
      <c r="U632"/>
      <c r="V632"/>
      <c r="W632"/>
      <c r="X632"/>
      <c r="Y632"/>
      <c r="Z632"/>
      <c r="AA632"/>
      <c r="AB632"/>
      <c r="AC632"/>
      <c r="AD632"/>
      <c r="AE632"/>
      <c r="AF632"/>
      <c r="AG632"/>
      <c r="AH632"/>
      <c r="AI632"/>
      <c r="AJ632"/>
      <c r="AK632"/>
      <c r="AL632"/>
      <c r="AM632"/>
      <c r="AN632"/>
    </row>
    <row r="633" spans="13:40" x14ac:dyDescent="0.25">
      <c r="M633"/>
      <c r="N633" s="1"/>
      <c r="O633" s="1"/>
      <c r="P633" s="1"/>
      <c r="Q633"/>
      <c r="R633"/>
      <c r="S633"/>
      <c r="T633"/>
      <c r="U633"/>
      <c r="V633"/>
      <c r="W633"/>
      <c r="X633"/>
      <c r="Y633"/>
      <c r="Z633"/>
      <c r="AA633"/>
      <c r="AB633"/>
      <c r="AC633"/>
      <c r="AD633"/>
      <c r="AE633"/>
      <c r="AF633"/>
      <c r="AG633"/>
      <c r="AH633"/>
      <c r="AI633"/>
      <c r="AJ633"/>
      <c r="AK633"/>
      <c r="AL633"/>
      <c r="AM633"/>
      <c r="AN633"/>
    </row>
    <row r="634" spans="13:40" x14ac:dyDescent="0.25">
      <c r="M634"/>
      <c r="N634" s="1"/>
      <c r="O634" s="1"/>
      <c r="P634" s="1"/>
      <c r="Q634"/>
      <c r="R634"/>
      <c r="S634"/>
      <c r="T634"/>
      <c r="U634"/>
      <c r="V634"/>
      <c r="W634"/>
      <c r="X634"/>
      <c r="Y634"/>
      <c r="Z634"/>
      <c r="AA634"/>
      <c r="AB634"/>
      <c r="AC634"/>
      <c r="AD634"/>
      <c r="AE634"/>
      <c r="AF634"/>
      <c r="AG634"/>
      <c r="AH634"/>
      <c r="AI634"/>
      <c r="AJ634"/>
      <c r="AK634"/>
      <c r="AL634"/>
      <c r="AM634"/>
      <c r="AN634"/>
    </row>
    <row r="635" spans="13:40" x14ac:dyDescent="0.25">
      <c r="M635"/>
      <c r="N635" s="1"/>
      <c r="O635" s="1"/>
      <c r="P635" s="1"/>
      <c r="Q635"/>
      <c r="R635"/>
      <c r="S635"/>
      <c r="T635"/>
      <c r="U635"/>
      <c r="V635"/>
      <c r="W635"/>
      <c r="X635"/>
      <c r="Y635"/>
      <c r="Z635"/>
      <c r="AA635"/>
      <c r="AB635"/>
      <c r="AC635"/>
      <c r="AD635"/>
      <c r="AE635"/>
      <c r="AF635"/>
      <c r="AG635"/>
      <c r="AH635"/>
      <c r="AI635"/>
      <c r="AJ635"/>
      <c r="AK635"/>
      <c r="AL635"/>
      <c r="AM635"/>
      <c r="AN635"/>
    </row>
    <row r="636" spans="13:40" x14ac:dyDescent="0.25">
      <c r="M636"/>
      <c r="N636" s="1"/>
      <c r="O636" s="1"/>
      <c r="P636" s="1"/>
      <c r="Q636"/>
      <c r="R636"/>
      <c r="S636"/>
      <c r="T636"/>
      <c r="U636"/>
      <c r="V636"/>
      <c r="W636"/>
      <c r="X636"/>
      <c r="Y636"/>
      <c r="Z636"/>
      <c r="AA636"/>
      <c r="AB636"/>
      <c r="AC636"/>
      <c r="AD636"/>
      <c r="AE636"/>
      <c r="AF636"/>
      <c r="AG636"/>
      <c r="AH636"/>
      <c r="AI636"/>
      <c r="AJ636"/>
      <c r="AK636"/>
      <c r="AL636"/>
      <c r="AM636"/>
      <c r="AN636"/>
    </row>
    <row r="637" spans="13:40" x14ac:dyDescent="0.25">
      <c r="M637"/>
      <c r="N637" s="1"/>
      <c r="O637" s="1"/>
      <c r="P637" s="1"/>
      <c r="Q637"/>
      <c r="R637"/>
      <c r="S637"/>
      <c r="T637"/>
      <c r="U637"/>
      <c r="V637"/>
      <c r="W637"/>
      <c r="X637"/>
      <c r="Y637"/>
      <c r="Z637"/>
      <c r="AA637"/>
      <c r="AB637"/>
      <c r="AC637"/>
      <c r="AD637"/>
      <c r="AE637"/>
      <c r="AF637"/>
      <c r="AG637"/>
      <c r="AH637"/>
      <c r="AI637"/>
      <c r="AJ637"/>
      <c r="AK637"/>
      <c r="AL637"/>
      <c r="AM637"/>
      <c r="AN637"/>
    </row>
    <row r="638" spans="13:40" x14ac:dyDescent="0.25">
      <c r="M638"/>
      <c r="N638" s="1"/>
      <c r="O638" s="1"/>
      <c r="P638" s="1"/>
      <c r="Q638"/>
      <c r="R638"/>
      <c r="S638"/>
      <c r="T638"/>
      <c r="U638"/>
      <c r="V638"/>
      <c r="W638"/>
      <c r="X638"/>
      <c r="Y638"/>
      <c r="Z638"/>
      <c r="AA638"/>
      <c r="AB638"/>
      <c r="AC638"/>
      <c r="AD638"/>
      <c r="AE638"/>
      <c r="AF638"/>
      <c r="AG638"/>
      <c r="AH638"/>
      <c r="AI638"/>
      <c r="AJ638"/>
      <c r="AK638"/>
      <c r="AL638"/>
      <c r="AM638"/>
      <c r="AN638"/>
    </row>
    <row r="639" spans="13:40" x14ac:dyDescent="0.25">
      <c r="M639"/>
      <c r="N639" s="1"/>
      <c r="O639" s="1"/>
      <c r="P639" s="1"/>
      <c r="Q639"/>
      <c r="R639"/>
      <c r="S639"/>
      <c r="T639"/>
      <c r="U639"/>
      <c r="V639"/>
      <c r="W639"/>
      <c r="X639"/>
      <c r="Y639"/>
      <c r="Z639"/>
      <c r="AA639"/>
      <c r="AB639"/>
      <c r="AC639"/>
      <c r="AD639"/>
      <c r="AE639"/>
      <c r="AF639"/>
      <c r="AG639"/>
      <c r="AH639"/>
      <c r="AI639"/>
      <c r="AJ639"/>
      <c r="AK639"/>
      <c r="AL639"/>
      <c r="AM639"/>
      <c r="AN639"/>
    </row>
    <row r="640" spans="13:40" x14ac:dyDescent="0.25">
      <c r="M640"/>
      <c r="N640" s="1"/>
      <c r="O640" s="1"/>
      <c r="P640" s="1"/>
      <c r="Q640"/>
      <c r="R640"/>
      <c r="S640"/>
      <c r="T640"/>
      <c r="U640"/>
      <c r="V640"/>
      <c r="W640"/>
      <c r="X640"/>
      <c r="Y640"/>
      <c r="Z640"/>
      <c r="AA640"/>
      <c r="AB640"/>
      <c r="AC640"/>
      <c r="AD640"/>
      <c r="AE640"/>
      <c r="AF640"/>
      <c r="AG640"/>
      <c r="AH640"/>
      <c r="AI640"/>
      <c r="AJ640"/>
      <c r="AK640"/>
      <c r="AL640"/>
      <c r="AM640"/>
      <c r="AN640"/>
    </row>
    <row r="641" spans="13:40" x14ac:dyDescent="0.25">
      <c r="M641"/>
      <c r="N641" s="1"/>
      <c r="O641" s="1"/>
      <c r="P641" s="1"/>
      <c r="Q641"/>
      <c r="R641"/>
      <c r="S641"/>
      <c r="T641"/>
      <c r="U641"/>
      <c r="V641"/>
      <c r="W641"/>
      <c r="X641"/>
      <c r="Y641"/>
      <c r="Z641"/>
      <c r="AA641"/>
      <c r="AB641"/>
      <c r="AC641"/>
      <c r="AD641"/>
      <c r="AE641"/>
      <c r="AF641"/>
      <c r="AG641"/>
      <c r="AH641"/>
      <c r="AI641"/>
      <c r="AJ641"/>
      <c r="AK641"/>
      <c r="AL641"/>
      <c r="AM641"/>
      <c r="AN641"/>
    </row>
    <row r="642" spans="13:40" x14ac:dyDescent="0.25">
      <c r="M642"/>
      <c r="N642" s="1"/>
      <c r="O642" s="1"/>
      <c r="P642" s="1"/>
      <c r="Q642"/>
      <c r="R642"/>
      <c r="S642"/>
      <c r="T642"/>
      <c r="U642"/>
      <c r="V642"/>
      <c r="W642"/>
      <c r="X642"/>
      <c r="Y642"/>
      <c r="Z642"/>
      <c r="AA642"/>
      <c r="AB642"/>
      <c r="AC642"/>
      <c r="AD642"/>
      <c r="AE642"/>
      <c r="AF642"/>
      <c r="AG642"/>
      <c r="AH642"/>
      <c r="AI642"/>
      <c r="AJ642"/>
      <c r="AK642"/>
      <c r="AL642"/>
      <c r="AM642"/>
      <c r="AN642"/>
    </row>
    <row r="643" spans="13:40" x14ac:dyDescent="0.25">
      <c r="M643"/>
      <c r="N643" s="1"/>
      <c r="O643" s="1"/>
      <c r="P643" s="1"/>
      <c r="Q643"/>
      <c r="R643"/>
      <c r="S643"/>
      <c r="T643"/>
      <c r="U643"/>
      <c r="V643"/>
      <c r="W643"/>
      <c r="X643"/>
      <c r="Y643"/>
      <c r="Z643"/>
      <c r="AA643"/>
      <c r="AB643"/>
      <c r="AC643"/>
      <c r="AD643"/>
      <c r="AE643"/>
      <c r="AF643"/>
      <c r="AG643"/>
      <c r="AH643"/>
      <c r="AI643"/>
      <c r="AJ643"/>
      <c r="AK643"/>
      <c r="AL643"/>
      <c r="AM643"/>
      <c r="AN643"/>
    </row>
    <row r="644" spans="13:40" x14ac:dyDescent="0.25">
      <c r="M644"/>
      <c r="N644" s="1"/>
      <c r="O644" s="1"/>
      <c r="P644" s="1"/>
      <c r="Q644"/>
      <c r="R644"/>
      <c r="S644"/>
      <c r="T644"/>
      <c r="U644"/>
      <c r="V644"/>
      <c r="W644"/>
      <c r="X644"/>
      <c r="Y644"/>
      <c r="Z644"/>
      <c r="AA644"/>
      <c r="AB644"/>
      <c r="AC644"/>
      <c r="AD644"/>
      <c r="AE644"/>
      <c r="AF644"/>
      <c r="AG644"/>
      <c r="AH644"/>
      <c r="AI644"/>
      <c r="AJ644"/>
      <c r="AK644"/>
      <c r="AL644"/>
      <c r="AM644"/>
      <c r="AN644"/>
    </row>
    <row r="645" spans="13:40" x14ac:dyDescent="0.25">
      <c r="M645"/>
      <c r="N645" s="1"/>
      <c r="O645" s="1"/>
      <c r="P645" s="1"/>
      <c r="Q645"/>
      <c r="R645"/>
      <c r="S645"/>
      <c r="T645"/>
      <c r="U645"/>
      <c r="V645"/>
      <c r="W645"/>
      <c r="X645"/>
      <c r="Y645"/>
      <c r="Z645"/>
      <c r="AA645"/>
      <c r="AB645"/>
      <c r="AC645"/>
      <c r="AD645"/>
      <c r="AE645"/>
      <c r="AF645"/>
      <c r="AG645"/>
      <c r="AH645"/>
      <c r="AI645"/>
      <c r="AJ645"/>
      <c r="AK645"/>
      <c r="AL645"/>
      <c r="AM645"/>
      <c r="AN645"/>
    </row>
    <row r="646" spans="13:40" x14ac:dyDescent="0.25">
      <c r="M646"/>
      <c r="N646" s="1"/>
      <c r="O646" s="1"/>
      <c r="P646" s="1"/>
      <c r="Q646"/>
      <c r="R646"/>
      <c r="S646"/>
      <c r="T646"/>
      <c r="U646"/>
      <c r="V646"/>
      <c r="W646"/>
      <c r="X646"/>
      <c r="Y646"/>
      <c r="Z646"/>
      <c r="AA646"/>
      <c r="AB646"/>
      <c r="AC646"/>
      <c r="AD646"/>
      <c r="AE646"/>
      <c r="AF646"/>
      <c r="AG646"/>
      <c r="AH646"/>
      <c r="AI646"/>
      <c r="AJ646"/>
      <c r="AK646"/>
      <c r="AL646"/>
      <c r="AM646"/>
      <c r="AN646"/>
    </row>
    <row r="647" spans="13:40" x14ac:dyDescent="0.25">
      <c r="M647"/>
      <c r="N647" s="1"/>
      <c r="O647" s="1"/>
      <c r="P647" s="1"/>
      <c r="Q647"/>
      <c r="R647"/>
      <c r="S647"/>
      <c r="T647"/>
      <c r="U647"/>
      <c r="V647"/>
      <c r="W647"/>
      <c r="X647"/>
      <c r="Y647"/>
      <c r="Z647"/>
      <c r="AA647"/>
      <c r="AB647"/>
      <c r="AC647"/>
      <c r="AD647"/>
      <c r="AE647"/>
      <c r="AF647"/>
      <c r="AG647"/>
      <c r="AH647"/>
      <c r="AI647"/>
      <c r="AJ647"/>
      <c r="AK647"/>
      <c r="AL647"/>
      <c r="AM647"/>
      <c r="AN647"/>
    </row>
    <row r="648" spans="13:40" x14ac:dyDescent="0.25">
      <c r="M648"/>
      <c r="N648" s="1"/>
      <c r="O648" s="1"/>
      <c r="P648" s="1"/>
      <c r="Q648"/>
      <c r="R648"/>
      <c r="S648"/>
      <c r="T648"/>
      <c r="U648"/>
      <c r="V648"/>
      <c r="W648"/>
      <c r="X648"/>
      <c r="Y648"/>
      <c r="Z648"/>
      <c r="AA648"/>
      <c r="AB648"/>
      <c r="AC648"/>
      <c r="AD648"/>
      <c r="AE648"/>
      <c r="AF648"/>
      <c r="AG648"/>
      <c r="AH648"/>
      <c r="AI648"/>
      <c r="AJ648"/>
      <c r="AK648"/>
      <c r="AL648"/>
      <c r="AM648"/>
      <c r="AN648"/>
    </row>
    <row r="649" spans="13:40" x14ac:dyDescent="0.25">
      <c r="M649"/>
      <c r="N649" s="1"/>
      <c r="O649" s="1"/>
      <c r="P649" s="1"/>
      <c r="Q649"/>
      <c r="R649"/>
      <c r="S649"/>
      <c r="T649"/>
      <c r="U649"/>
      <c r="V649"/>
      <c r="W649"/>
      <c r="X649"/>
      <c r="Y649"/>
      <c r="Z649"/>
      <c r="AA649"/>
      <c r="AB649"/>
      <c r="AC649"/>
      <c r="AD649"/>
      <c r="AE649"/>
      <c r="AF649"/>
      <c r="AG649"/>
      <c r="AH649"/>
      <c r="AI649"/>
      <c r="AJ649"/>
      <c r="AK649"/>
      <c r="AL649"/>
      <c r="AM649"/>
      <c r="AN649"/>
    </row>
    <row r="650" spans="13:40" x14ac:dyDescent="0.25">
      <c r="M650"/>
      <c r="N650" s="1"/>
      <c r="O650" s="1"/>
      <c r="P650" s="1"/>
      <c r="Q650"/>
      <c r="R650"/>
      <c r="S650"/>
      <c r="T650"/>
      <c r="U650"/>
      <c r="V650"/>
      <c r="W650"/>
      <c r="X650"/>
      <c r="Y650"/>
      <c r="Z650"/>
      <c r="AA650"/>
      <c r="AB650"/>
      <c r="AC650"/>
      <c r="AD650"/>
      <c r="AE650"/>
      <c r="AF650"/>
      <c r="AG650"/>
      <c r="AH650"/>
      <c r="AI650"/>
      <c r="AJ650"/>
      <c r="AK650"/>
      <c r="AL650"/>
      <c r="AM650"/>
      <c r="AN650"/>
    </row>
    <row r="651" spans="13:40" x14ac:dyDescent="0.25">
      <c r="M651"/>
      <c r="N651" s="1"/>
      <c r="O651" s="1"/>
      <c r="P651" s="1"/>
      <c r="Q651"/>
      <c r="R651"/>
      <c r="S651"/>
      <c r="T651"/>
      <c r="U651"/>
      <c r="V651"/>
      <c r="W651"/>
      <c r="X651"/>
      <c r="Y651"/>
      <c r="Z651"/>
      <c r="AA651"/>
      <c r="AB651"/>
      <c r="AC651"/>
      <c r="AD651"/>
      <c r="AE651"/>
      <c r="AF651"/>
      <c r="AG651"/>
      <c r="AH651"/>
      <c r="AI651"/>
      <c r="AJ651"/>
      <c r="AK651"/>
      <c r="AL651"/>
      <c r="AM651"/>
      <c r="AN651"/>
    </row>
    <row r="652" spans="13:40" x14ac:dyDescent="0.25">
      <c r="M652"/>
      <c r="N652" s="1"/>
      <c r="O652" s="1"/>
      <c r="P652" s="1"/>
      <c r="Q652"/>
      <c r="R652"/>
      <c r="S652"/>
      <c r="T652"/>
      <c r="U652"/>
      <c r="V652"/>
      <c r="W652"/>
      <c r="X652"/>
      <c r="Y652"/>
      <c r="Z652"/>
      <c r="AA652"/>
      <c r="AB652"/>
      <c r="AC652"/>
      <c r="AD652"/>
      <c r="AE652"/>
      <c r="AF652"/>
      <c r="AG652"/>
      <c r="AH652"/>
      <c r="AI652"/>
      <c r="AJ652"/>
      <c r="AK652"/>
      <c r="AL652"/>
      <c r="AM652"/>
      <c r="AN652"/>
    </row>
    <row r="653" spans="13:40" x14ac:dyDescent="0.25">
      <c r="M653"/>
      <c r="N653" s="1"/>
      <c r="O653" s="1"/>
      <c r="P653" s="1"/>
      <c r="Q653"/>
      <c r="R653"/>
      <c r="S653"/>
      <c r="T653"/>
      <c r="U653"/>
      <c r="V653"/>
      <c r="W653"/>
      <c r="X653"/>
      <c r="Y653"/>
      <c r="Z653"/>
      <c r="AA653"/>
      <c r="AB653"/>
      <c r="AC653"/>
      <c r="AD653"/>
      <c r="AE653"/>
      <c r="AF653"/>
      <c r="AG653"/>
      <c r="AH653"/>
      <c r="AI653"/>
      <c r="AJ653"/>
      <c r="AK653"/>
      <c r="AL653"/>
      <c r="AM653"/>
      <c r="AN653"/>
    </row>
    <row r="654" spans="13:40" x14ac:dyDescent="0.25">
      <c r="M654"/>
      <c r="N654" s="1"/>
      <c r="O654" s="1"/>
      <c r="P654" s="1"/>
      <c r="Q654"/>
      <c r="R654"/>
      <c r="S654"/>
      <c r="T654"/>
      <c r="U654"/>
      <c r="V654"/>
      <c r="W654"/>
      <c r="X654"/>
      <c r="Y654"/>
      <c r="Z654"/>
      <c r="AA654"/>
      <c r="AB654"/>
      <c r="AC654"/>
      <c r="AD654"/>
      <c r="AE654"/>
      <c r="AF654"/>
      <c r="AG654"/>
      <c r="AH654"/>
      <c r="AI654"/>
      <c r="AJ654"/>
      <c r="AK654"/>
      <c r="AL654"/>
      <c r="AM654"/>
      <c r="AN654"/>
    </row>
    <row r="655" spans="13:40" x14ac:dyDescent="0.25">
      <c r="M655"/>
      <c r="N655" s="1"/>
      <c r="O655" s="1"/>
      <c r="P655" s="1"/>
      <c r="Q655"/>
      <c r="R655"/>
      <c r="S655"/>
      <c r="T655"/>
      <c r="U655"/>
      <c r="V655"/>
      <c r="W655"/>
      <c r="X655"/>
      <c r="Y655"/>
      <c r="Z655"/>
      <c r="AA655"/>
      <c r="AB655"/>
      <c r="AC655"/>
      <c r="AD655"/>
      <c r="AE655"/>
      <c r="AF655"/>
      <c r="AG655"/>
      <c r="AH655"/>
      <c r="AI655"/>
      <c r="AJ655"/>
      <c r="AK655"/>
      <c r="AL655"/>
      <c r="AM655"/>
      <c r="AN655"/>
    </row>
    <row r="656" spans="13:40" x14ac:dyDescent="0.25">
      <c r="M656"/>
      <c r="N656" s="1"/>
      <c r="O656" s="1"/>
      <c r="P656" s="1"/>
      <c r="Q656"/>
      <c r="R656"/>
      <c r="S656"/>
      <c r="T656"/>
      <c r="U656"/>
      <c r="V656"/>
      <c r="W656"/>
      <c r="X656"/>
      <c r="Y656"/>
      <c r="Z656"/>
      <c r="AA656"/>
      <c r="AB656"/>
      <c r="AC656"/>
      <c r="AD656"/>
      <c r="AE656"/>
      <c r="AF656"/>
      <c r="AG656"/>
      <c r="AH656"/>
      <c r="AI656"/>
      <c r="AJ656"/>
      <c r="AK656"/>
      <c r="AL656"/>
      <c r="AM656"/>
      <c r="AN656"/>
    </row>
    <row r="657" spans="13:40" x14ac:dyDescent="0.25">
      <c r="M657"/>
      <c r="N657" s="1"/>
      <c r="O657" s="1"/>
      <c r="P657" s="1"/>
      <c r="Q657"/>
      <c r="R657"/>
      <c r="S657"/>
      <c r="T657"/>
      <c r="U657"/>
      <c r="V657"/>
      <c r="W657"/>
      <c r="X657"/>
      <c r="Y657"/>
      <c r="Z657"/>
      <c r="AA657"/>
      <c r="AB657"/>
      <c r="AC657"/>
      <c r="AD657"/>
      <c r="AE657"/>
      <c r="AF657"/>
      <c r="AG657"/>
      <c r="AH657"/>
      <c r="AI657"/>
      <c r="AJ657"/>
      <c r="AK657"/>
      <c r="AL657"/>
      <c r="AM657"/>
      <c r="AN657"/>
    </row>
    <row r="658" spans="13:40" x14ac:dyDescent="0.25">
      <c r="M658"/>
      <c r="N658" s="1"/>
      <c r="O658" s="1"/>
      <c r="P658" s="1"/>
      <c r="Q658"/>
      <c r="R658"/>
      <c r="S658"/>
      <c r="T658"/>
      <c r="U658"/>
      <c r="V658"/>
      <c r="W658"/>
      <c r="X658"/>
      <c r="Y658"/>
      <c r="Z658"/>
      <c r="AA658"/>
      <c r="AB658"/>
      <c r="AC658"/>
      <c r="AD658"/>
      <c r="AE658"/>
      <c r="AF658"/>
      <c r="AG658"/>
      <c r="AH658"/>
      <c r="AI658"/>
      <c r="AJ658"/>
      <c r="AK658"/>
      <c r="AL658"/>
      <c r="AM658"/>
      <c r="AN658"/>
    </row>
    <row r="659" spans="13:40" x14ac:dyDescent="0.25">
      <c r="M659"/>
      <c r="N659" s="1"/>
      <c r="O659" s="1"/>
      <c r="P659" s="1"/>
      <c r="Q659"/>
      <c r="R659"/>
      <c r="S659"/>
      <c r="T659"/>
      <c r="U659"/>
      <c r="V659"/>
      <c r="W659"/>
      <c r="X659"/>
      <c r="Y659"/>
      <c r="Z659"/>
      <c r="AA659"/>
      <c r="AB659"/>
      <c r="AC659"/>
      <c r="AD659"/>
      <c r="AE659"/>
      <c r="AF659"/>
      <c r="AG659"/>
      <c r="AH659"/>
      <c r="AI659"/>
      <c r="AJ659"/>
      <c r="AK659"/>
      <c r="AL659"/>
      <c r="AM659"/>
      <c r="AN659"/>
    </row>
    <row r="660" spans="13:40" x14ac:dyDescent="0.25">
      <c r="M660"/>
      <c r="N660" s="1"/>
      <c r="O660" s="1"/>
      <c r="P660" s="1"/>
      <c r="Q660"/>
      <c r="R660"/>
      <c r="S660"/>
      <c r="T660"/>
      <c r="U660"/>
      <c r="V660"/>
      <c r="W660"/>
      <c r="X660"/>
      <c r="Y660"/>
      <c r="Z660"/>
      <c r="AA660"/>
      <c r="AB660"/>
      <c r="AC660"/>
      <c r="AD660"/>
      <c r="AE660"/>
      <c r="AF660"/>
      <c r="AG660"/>
      <c r="AH660"/>
      <c r="AI660"/>
      <c r="AJ660"/>
      <c r="AK660"/>
      <c r="AL660"/>
      <c r="AM660"/>
      <c r="AN660"/>
    </row>
    <row r="661" spans="13:40" x14ac:dyDescent="0.25">
      <c r="M661"/>
      <c r="N661" s="1"/>
      <c r="O661" s="1"/>
      <c r="P661" s="1"/>
      <c r="Q661"/>
      <c r="R661"/>
      <c r="S661"/>
      <c r="T661"/>
      <c r="U661"/>
      <c r="V661"/>
      <c r="W661"/>
      <c r="X661"/>
      <c r="Y661"/>
      <c r="Z661"/>
      <c r="AA661"/>
      <c r="AB661"/>
      <c r="AC661"/>
      <c r="AD661"/>
      <c r="AE661"/>
      <c r="AF661"/>
      <c r="AG661"/>
      <c r="AH661"/>
      <c r="AI661"/>
      <c r="AJ661"/>
      <c r="AK661"/>
      <c r="AL661"/>
      <c r="AM661"/>
      <c r="AN661"/>
    </row>
    <row r="662" spans="13:40" x14ac:dyDescent="0.25">
      <c r="M662"/>
      <c r="N662" s="1"/>
      <c r="O662" s="1"/>
      <c r="P662" s="1"/>
      <c r="Q662"/>
      <c r="R662"/>
      <c r="S662"/>
      <c r="T662"/>
      <c r="U662"/>
      <c r="V662"/>
      <c r="W662"/>
      <c r="X662"/>
      <c r="Y662"/>
      <c r="Z662"/>
      <c r="AA662"/>
      <c r="AB662"/>
      <c r="AC662"/>
      <c r="AD662"/>
      <c r="AE662"/>
      <c r="AF662"/>
      <c r="AG662"/>
      <c r="AH662"/>
      <c r="AI662"/>
      <c r="AJ662"/>
      <c r="AK662"/>
      <c r="AL662"/>
      <c r="AM662"/>
      <c r="AN662"/>
    </row>
    <row r="663" spans="13:40" x14ac:dyDescent="0.25">
      <c r="M663"/>
      <c r="N663" s="1"/>
      <c r="O663" s="1"/>
      <c r="P663" s="1"/>
      <c r="Q663"/>
      <c r="R663"/>
      <c r="S663"/>
      <c r="T663"/>
      <c r="U663"/>
      <c r="V663"/>
      <c r="W663"/>
      <c r="X663"/>
      <c r="Y663"/>
      <c r="Z663"/>
      <c r="AA663"/>
      <c r="AB663"/>
      <c r="AC663"/>
      <c r="AD663"/>
      <c r="AE663"/>
      <c r="AF663"/>
      <c r="AG663"/>
      <c r="AH663"/>
      <c r="AI663"/>
      <c r="AJ663"/>
      <c r="AK663"/>
      <c r="AL663"/>
      <c r="AM663"/>
      <c r="AN663"/>
    </row>
    <row r="664" spans="13:40" x14ac:dyDescent="0.25">
      <c r="M664"/>
      <c r="N664" s="1"/>
      <c r="O664" s="1"/>
      <c r="P664" s="1"/>
      <c r="Q664"/>
      <c r="R664"/>
      <c r="S664"/>
      <c r="T664"/>
      <c r="U664"/>
      <c r="V664"/>
      <c r="W664"/>
      <c r="X664"/>
      <c r="Y664"/>
      <c r="Z664"/>
      <c r="AA664"/>
      <c r="AB664"/>
      <c r="AC664"/>
      <c r="AD664"/>
      <c r="AE664"/>
      <c r="AF664"/>
      <c r="AG664"/>
      <c r="AH664"/>
      <c r="AI664"/>
      <c r="AJ664"/>
      <c r="AK664"/>
      <c r="AL664"/>
      <c r="AM664"/>
      <c r="AN664"/>
    </row>
    <row r="665" spans="13:40" x14ac:dyDescent="0.25">
      <c r="M665"/>
      <c r="N665" s="1"/>
      <c r="O665" s="1"/>
      <c r="P665" s="1"/>
      <c r="Q665"/>
      <c r="R665"/>
      <c r="S665"/>
      <c r="T665"/>
      <c r="U665"/>
      <c r="V665"/>
      <c r="W665"/>
      <c r="X665"/>
      <c r="Y665"/>
      <c r="Z665"/>
      <c r="AA665"/>
      <c r="AB665"/>
      <c r="AC665"/>
      <c r="AD665"/>
      <c r="AE665"/>
      <c r="AF665"/>
      <c r="AG665"/>
      <c r="AH665"/>
      <c r="AI665"/>
      <c r="AJ665"/>
      <c r="AK665"/>
      <c r="AL665"/>
      <c r="AM665"/>
      <c r="AN665"/>
    </row>
    <row r="666" spans="13:40" x14ac:dyDescent="0.25">
      <c r="M666"/>
      <c r="N666" s="1"/>
      <c r="O666" s="1"/>
      <c r="P666" s="1"/>
      <c r="Q666"/>
      <c r="R666"/>
      <c r="S666"/>
      <c r="T666"/>
      <c r="U666"/>
      <c r="V666"/>
      <c r="W666"/>
      <c r="X666"/>
      <c r="Y666"/>
      <c r="Z666"/>
      <c r="AA666"/>
      <c r="AB666"/>
      <c r="AC666"/>
      <c r="AD666"/>
      <c r="AE666"/>
      <c r="AF666"/>
      <c r="AG666"/>
      <c r="AH666"/>
      <c r="AI666"/>
      <c r="AJ666"/>
      <c r="AK666"/>
      <c r="AL666"/>
      <c r="AM666"/>
      <c r="AN666"/>
    </row>
    <row r="667" spans="13:40" x14ac:dyDescent="0.25">
      <c r="M667"/>
      <c r="N667" s="1"/>
      <c r="O667" s="1"/>
      <c r="P667" s="1"/>
      <c r="Q667"/>
      <c r="R667"/>
      <c r="S667"/>
      <c r="T667"/>
      <c r="U667"/>
      <c r="V667"/>
      <c r="W667"/>
      <c r="X667"/>
      <c r="Y667"/>
      <c r="Z667"/>
      <c r="AA667"/>
      <c r="AB667"/>
      <c r="AC667"/>
      <c r="AD667"/>
      <c r="AE667"/>
      <c r="AF667"/>
      <c r="AG667"/>
      <c r="AH667"/>
      <c r="AI667"/>
      <c r="AJ667"/>
      <c r="AK667"/>
      <c r="AL667"/>
      <c r="AM667"/>
      <c r="AN667"/>
    </row>
    <row r="668" spans="13:40" x14ac:dyDescent="0.25">
      <c r="M668"/>
      <c r="N668" s="1"/>
      <c r="O668" s="1"/>
      <c r="P668" s="1"/>
      <c r="Q668"/>
      <c r="R668"/>
      <c r="S668"/>
      <c r="T668"/>
      <c r="U668"/>
      <c r="V668"/>
      <c r="W668"/>
      <c r="X668"/>
      <c r="Y668"/>
      <c r="Z668"/>
      <c r="AA668"/>
      <c r="AB668"/>
      <c r="AC668"/>
      <c r="AD668"/>
      <c r="AE668"/>
      <c r="AF668"/>
      <c r="AG668"/>
      <c r="AH668"/>
      <c r="AI668"/>
      <c r="AJ668"/>
      <c r="AK668"/>
      <c r="AL668"/>
      <c r="AM668"/>
      <c r="AN668"/>
    </row>
    <row r="669" spans="13:40" x14ac:dyDescent="0.25">
      <c r="M669"/>
      <c r="N669" s="1"/>
      <c r="O669" s="1"/>
      <c r="P669" s="1"/>
      <c r="Q669"/>
      <c r="R669"/>
      <c r="S669"/>
      <c r="T669"/>
      <c r="U669"/>
      <c r="V669"/>
      <c r="W669"/>
      <c r="X669"/>
      <c r="Y669"/>
      <c r="Z669"/>
      <c r="AA669"/>
      <c r="AB669"/>
      <c r="AC669"/>
      <c r="AD669"/>
      <c r="AE669"/>
      <c r="AF669"/>
      <c r="AG669"/>
      <c r="AH669"/>
      <c r="AI669"/>
      <c r="AJ669"/>
      <c r="AK669"/>
      <c r="AL669"/>
      <c r="AM669"/>
      <c r="AN669"/>
    </row>
    <row r="670" spans="13:40" x14ac:dyDescent="0.25">
      <c r="M670"/>
      <c r="N670" s="1"/>
      <c r="O670" s="1"/>
      <c r="P670" s="1"/>
      <c r="Q670"/>
      <c r="R670"/>
      <c r="S670"/>
      <c r="T670"/>
      <c r="U670"/>
      <c r="V670"/>
      <c r="W670"/>
      <c r="X670"/>
      <c r="Y670"/>
      <c r="Z670"/>
      <c r="AA670"/>
      <c r="AB670"/>
      <c r="AC670"/>
      <c r="AD670"/>
      <c r="AE670"/>
      <c r="AF670"/>
      <c r="AG670"/>
      <c r="AH670"/>
      <c r="AI670"/>
      <c r="AJ670"/>
      <c r="AK670"/>
      <c r="AL670"/>
      <c r="AM670"/>
      <c r="AN670"/>
    </row>
    <row r="671" spans="13:40" x14ac:dyDescent="0.25">
      <c r="M671"/>
      <c r="N671" s="1"/>
      <c r="O671" s="1"/>
      <c r="P671" s="1"/>
      <c r="Q671"/>
      <c r="R671"/>
      <c r="S671"/>
      <c r="T671"/>
      <c r="U671"/>
      <c r="V671"/>
      <c r="W671"/>
      <c r="X671"/>
      <c r="Y671"/>
      <c r="Z671"/>
      <c r="AA671"/>
      <c r="AB671"/>
      <c r="AC671"/>
      <c r="AD671"/>
      <c r="AE671"/>
      <c r="AF671"/>
      <c r="AG671"/>
      <c r="AH671"/>
      <c r="AI671"/>
      <c r="AJ671"/>
      <c r="AK671"/>
      <c r="AL671"/>
      <c r="AM671"/>
      <c r="AN671"/>
    </row>
    <row r="672" spans="13:40" x14ac:dyDescent="0.25">
      <c r="M672"/>
      <c r="N672" s="1"/>
      <c r="O672" s="1"/>
      <c r="P672" s="1"/>
      <c r="Q672"/>
      <c r="R672"/>
      <c r="S672"/>
      <c r="T672"/>
      <c r="U672"/>
      <c r="V672"/>
      <c r="W672"/>
      <c r="X672"/>
      <c r="Y672"/>
      <c r="Z672"/>
      <c r="AA672"/>
      <c r="AB672"/>
      <c r="AC672"/>
      <c r="AD672"/>
      <c r="AE672"/>
      <c r="AF672"/>
      <c r="AG672"/>
      <c r="AH672"/>
      <c r="AI672"/>
      <c r="AJ672"/>
      <c r="AK672"/>
      <c r="AL672"/>
      <c r="AM672"/>
      <c r="AN672"/>
    </row>
    <row r="673" spans="13:40" x14ac:dyDescent="0.25">
      <c r="M673"/>
      <c r="N673" s="1"/>
      <c r="O673" s="1"/>
      <c r="P673" s="1"/>
      <c r="Q673"/>
      <c r="R673"/>
      <c r="S673"/>
      <c r="T673"/>
      <c r="U673"/>
      <c r="V673"/>
      <c r="W673"/>
      <c r="X673"/>
      <c r="Y673"/>
      <c r="Z673"/>
      <c r="AA673"/>
      <c r="AB673"/>
      <c r="AC673"/>
      <c r="AD673"/>
      <c r="AE673"/>
      <c r="AF673"/>
      <c r="AG673"/>
      <c r="AH673"/>
      <c r="AI673"/>
      <c r="AJ673"/>
      <c r="AK673"/>
      <c r="AL673"/>
      <c r="AM673"/>
      <c r="AN673"/>
    </row>
    <row r="674" spans="13:40" x14ac:dyDescent="0.25">
      <c r="M674"/>
      <c r="N674" s="1"/>
      <c r="O674" s="1"/>
      <c r="P674" s="1"/>
      <c r="Q674"/>
      <c r="R674"/>
      <c r="S674"/>
      <c r="T674"/>
      <c r="U674"/>
      <c r="V674"/>
      <c r="W674"/>
      <c r="X674"/>
      <c r="Y674"/>
      <c r="Z674"/>
      <c r="AA674"/>
      <c r="AB674"/>
      <c r="AC674"/>
      <c r="AD674"/>
      <c r="AE674"/>
      <c r="AF674"/>
      <c r="AG674"/>
      <c r="AH674"/>
      <c r="AI674"/>
      <c r="AJ674"/>
      <c r="AK674"/>
      <c r="AL674"/>
      <c r="AM674"/>
      <c r="AN674"/>
    </row>
    <row r="675" spans="13:40" x14ac:dyDescent="0.25">
      <c r="M675"/>
      <c r="N675" s="1"/>
      <c r="O675" s="1"/>
      <c r="P675" s="1"/>
      <c r="Q675"/>
      <c r="R675"/>
      <c r="S675"/>
      <c r="T675"/>
      <c r="U675"/>
      <c r="V675"/>
      <c r="W675"/>
      <c r="X675"/>
      <c r="Y675"/>
      <c r="Z675"/>
      <c r="AA675"/>
      <c r="AB675"/>
      <c r="AC675"/>
      <c r="AD675"/>
      <c r="AE675"/>
      <c r="AF675"/>
      <c r="AG675"/>
      <c r="AH675"/>
      <c r="AI675"/>
      <c r="AJ675"/>
      <c r="AK675"/>
      <c r="AL675"/>
      <c r="AM675"/>
      <c r="AN675"/>
    </row>
    <row r="676" spans="13:40" x14ac:dyDescent="0.25">
      <c r="M676"/>
      <c r="N676" s="1"/>
      <c r="O676" s="1"/>
      <c r="P676" s="1"/>
      <c r="Q676"/>
      <c r="R676"/>
      <c r="S676"/>
      <c r="T676"/>
      <c r="U676"/>
      <c r="V676"/>
      <c r="W676"/>
      <c r="X676"/>
      <c r="Y676"/>
      <c r="Z676"/>
      <c r="AA676"/>
      <c r="AB676"/>
      <c r="AC676"/>
      <c r="AD676"/>
      <c r="AE676"/>
      <c r="AF676"/>
      <c r="AG676"/>
      <c r="AH676"/>
      <c r="AI676"/>
      <c r="AJ676"/>
      <c r="AK676"/>
      <c r="AL676"/>
      <c r="AM676"/>
      <c r="AN676"/>
    </row>
    <row r="677" spans="13:40" x14ac:dyDescent="0.25">
      <c r="M677"/>
      <c r="N677" s="1"/>
      <c r="O677" s="1"/>
      <c r="P677" s="1"/>
      <c r="Q677"/>
      <c r="R677"/>
      <c r="S677"/>
      <c r="T677"/>
      <c r="U677"/>
      <c r="V677"/>
      <c r="W677"/>
      <c r="X677"/>
      <c r="Y677"/>
      <c r="Z677"/>
      <c r="AA677"/>
      <c r="AB677"/>
      <c r="AC677"/>
      <c r="AD677"/>
      <c r="AE677"/>
      <c r="AF677"/>
      <c r="AG677"/>
      <c r="AH677"/>
      <c r="AI677"/>
      <c r="AJ677"/>
      <c r="AK677"/>
      <c r="AL677"/>
      <c r="AM677"/>
      <c r="AN677"/>
    </row>
    <row r="678" spans="13:40" x14ac:dyDescent="0.25">
      <c r="M678"/>
      <c r="N678" s="1"/>
      <c r="O678" s="1"/>
      <c r="P678" s="1"/>
      <c r="Q678"/>
      <c r="R678"/>
      <c r="S678"/>
      <c r="T678"/>
      <c r="U678"/>
      <c r="V678"/>
      <c r="W678"/>
      <c r="X678"/>
      <c r="Y678"/>
      <c r="Z678"/>
      <c r="AA678"/>
      <c r="AB678"/>
      <c r="AC678"/>
      <c r="AD678"/>
      <c r="AE678"/>
      <c r="AF678"/>
      <c r="AG678"/>
      <c r="AH678"/>
      <c r="AI678"/>
      <c r="AJ678"/>
      <c r="AK678"/>
      <c r="AL678"/>
      <c r="AM678"/>
      <c r="AN678"/>
    </row>
    <row r="679" spans="13:40" x14ac:dyDescent="0.25">
      <c r="M679"/>
      <c r="N679" s="1"/>
      <c r="O679" s="1"/>
      <c r="P679" s="1"/>
      <c r="Q679"/>
      <c r="R679"/>
      <c r="S679"/>
      <c r="T679"/>
      <c r="U679"/>
      <c r="V679"/>
      <c r="W679"/>
      <c r="X679"/>
      <c r="Y679"/>
      <c r="Z679"/>
      <c r="AA679"/>
      <c r="AB679"/>
      <c r="AC679"/>
      <c r="AD679"/>
      <c r="AE679"/>
      <c r="AF679"/>
      <c r="AG679"/>
      <c r="AH679"/>
      <c r="AI679"/>
      <c r="AJ679"/>
      <c r="AK679"/>
      <c r="AL679"/>
      <c r="AM679"/>
      <c r="AN679"/>
    </row>
    <row r="680" spans="13:40" x14ac:dyDescent="0.25">
      <c r="M680"/>
      <c r="N680" s="1"/>
      <c r="O680" s="1"/>
      <c r="P680" s="1"/>
      <c r="Q680"/>
      <c r="R680"/>
      <c r="S680"/>
      <c r="T680"/>
      <c r="U680"/>
      <c r="V680"/>
      <c r="W680"/>
      <c r="X680"/>
      <c r="Y680"/>
      <c r="Z680"/>
      <c r="AA680"/>
      <c r="AB680"/>
      <c r="AC680"/>
      <c r="AD680"/>
      <c r="AE680"/>
      <c r="AF680"/>
      <c r="AG680"/>
      <c r="AH680"/>
      <c r="AI680"/>
      <c r="AJ680"/>
      <c r="AK680"/>
      <c r="AL680"/>
      <c r="AM680"/>
      <c r="AN680"/>
    </row>
    <row r="681" spans="13:40" x14ac:dyDescent="0.25">
      <c r="M681"/>
      <c r="N681" s="1"/>
      <c r="O681" s="1"/>
      <c r="P681" s="1"/>
      <c r="Q681"/>
      <c r="R681"/>
      <c r="S681"/>
      <c r="T681"/>
      <c r="U681"/>
      <c r="V681"/>
      <c r="W681"/>
      <c r="X681"/>
      <c r="Y681"/>
      <c r="Z681"/>
      <c r="AA681"/>
      <c r="AB681"/>
      <c r="AC681"/>
      <c r="AD681"/>
      <c r="AE681"/>
      <c r="AF681"/>
      <c r="AG681"/>
      <c r="AH681"/>
      <c r="AI681"/>
      <c r="AJ681"/>
      <c r="AK681"/>
      <c r="AL681"/>
      <c r="AM681"/>
      <c r="AN681"/>
    </row>
    <row r="682" spans="13:40" x14ac:dyDescent="0.25">
      <c r="M682"/>
      <c r="N682" s="1"/>
      <c r="O682" s="1"/>
      <c r="P682" s="1"/>
      <c r="Q682"/>
      <c r="R682"/>
      <c r="S682"/>
      <c r="T682"/>
      <c r="U682"/>
      <c r="V682"/>
      <c r="W682"/>
      <c r="X682"/>
      <c r="Y682"/>
      <c r="Z682"/>
      <c r="AA682"/>
      <c r="AB682"/>
      <c r="AC682"/>
      <c r="AD682"/>
      <c r="AE682"/>
      <c r="AF682"/>
      <c r="AG682"/>
      <c r="AH682"/>
      <c r="AI682"/>
      <c r="AJ682"/>
      <c r="AK682"/>
      <c r="AL682"/>
      <c r="AM682"/>
      <c r="AN682"/>
    </row>
    <row r="683" spans="13:40" x14ac:dyDescent="0.25">
      <c r="M683"/>
      <c r="N683" s="1"/>
      <c r="O683" s="1"/>
      <c r="P683" s="1"/>
      <c r="Q683"/>
      <c r="R683"/>
      <c r="S683"/>
      <c r="T683"/>
      <c r="U683"/>
      <c r="V683"/>
      <c r="W683"/>
      <c r="X683"/>
      <c r="Y683"/>
      <c r="Z683"/>
      <c r="AA683"/>
      <c r="AB683"/>
      <c r="AC683"/>
      <c r="AD683"/>
      <c r="AE683"/>
      <c r="AF683"/>
      <c r="AG683"/>
      <c r="AH683"/>
      <c r="AI683"/>
      <c r="AJ683"/>
      <c r="AK683"/>
      <c r="AL683"/>
      <c r="AM683"/>
      <c r="AN683"/>
    </row>
    <row r="684" spans="13:40" x14ac:dyDescent="0.25">
      <c r="M684"/>
      <c r="N684" s="1"/>
      <c r="O684" s="1"/>
      <c r="P684" s="1"/>
      <c r="Q684"/>
      <c r="R684"/>
      <c r="S684"/>
      <c r="T684"/>
      <c r="U684"/>
      <c r="V684"/>
      <c r="W684"/>
      <c r="X684"/>
      <c r="Y684"/>
      <c r="Z684"/>
      <c r="AA684"/>
      <c r="AB684"/>
      <c r="AC684"/>
      <c r="AD684"/>
      <c r="AE684"/>
      <c r="AF684"/>
      <c r="AG684"/>
      <c r="AH684"/>
      <c r="AI684"/>
      <c r="AJ684"/>
      <c r="AK684"/>
      <c r="AL684"/>
      <c r="AM684"/>
      <c r="AN684"/>
    </row>
    <row r="685" spans="13:40" x14ac:dyDescent="0.25">
      <c r="M685"/>
      <c r="N685" s="1"/>
      <c r="O685" s="1"/>
      <c r="P685" s="1"/>
      <c r="Q685"/>
      <c r="R685"/>
      <c r="S685"/>
      <c r="T685"/>
      <c r="U685"/>
      <c r="V685"/>
      <c r="W685"/>
      <c r="X685"/>
      <c r="Y685"/>
      <c r="Z685"/>
      <c r="AA685"/>
      <c r="AB685"/>
      <c r="AC685"/>
      <c r="AD685"/>
      <c r="AE685"/>
      <c r="AF685"/>
      <c r="AG685"/>
      <c r="AH685"/>
      <c r="AI685"/>
      <c r="AJ685"/>
      <c r="AK685"/>
      <c r="AL685"/>
      <c r="AM685"/>
      <c r="AN685"/>
    </row>
    <row r="686" spans="13:40" x14ac:dyDescent="0.25">
      <c r="M686"/>
      <c r="N686" s="1"/>
      <c r="O686" s="1"/>
      <c r="P686" s="1"/>
      <c r="Q686"/>
      <c r="R686"/>
      <c r="S686"/>
      <c r="T686"/>
      <c r="U686"/>
      <c r="V686"/>
      <c r="W686"/>
      <c r="X686"/>
      <c r="Y686"/>
      <c r="Z686"/>
      <c r="AA686"/>
      <c r="AB686"/>
      <c r="AC686"/>
      <c r="AD686"/>
      <c r="AE686"/>
      <c r="AF686"/>
      <c r="AG686"/>
      <c r="AH686"/>
      <c r="AI686"/>
      <c r="AJ686"/>
      <c r="AK686"/>
      <c r="AL686"/>
      <c r="AM686"/>
      <c r="AN686"/>
    </row>
    <row r="687" spans="13:40" x14ac:dyDescent="0.25">
      <c r="M687"/>
      <c r="N687" s="1"/>
      <c r="O687" s="1"/>
      <c r="P687" s="1"/>
      <c r="Q687"/>
      <c r="R687"/>
      <c r="S687"/>
      <c r="T687"/>
      <c r="U687"/>
      <c r="V687"/>
      <c r="W687"/>
      <c r="X687"/>
      <c r="Y687"/>
      <c r="Z687"/>
      <c r="AA687"/>
      <c r="AB687"/>
      <c r="AC687"/>
      <c r="AD687"/>
      <c r="AE687"/>
      <c r="AF687"/>
      <c r="AG687"/>
      <c r="AH687"/>
      <c r="AI687"/>
      <c r="AJ687"/>
      <c r="AK687"/>
      <c r="AL687"/>
      <c r="AM687"/>
      <c r="AN687"/>
    </row>
    <row r="688" spans="13:40" x14ac:dyDescent="0.25">
      <c r="M688"/>
      <c r="N688" s="1"/>
      <c r="O688" s="1"/>
      <c r="P688" s="1"/>
      <c r="Q688"/>
      <c r="R688"/>
      <c r="S688"/>
      <c r="T688"/>
      <c r="U688"/>
      <c r="V688"/>
      <c r="W688"/>
      <c r="X688"/>
      <c r="Y688"/>
      <c r="Z688"/>
      <c r="AA688"/>
      <c r="AB688"/>
      <c r="AC688"/>
      <c r="AD688"/>
      <c r="AE688"/>
      <c r="AF688"/>
      <c r="AG688"/>
      <c r="AH688"/>
      <c r="AI688"/>
      <c r="AJ688"/>
      <c r="AK688"/>
      <c r="AL688"/>
      <c r="AM688"/>
      <c r="AN688"/>
    </row>
    <row r="689" spans="13:40" x14ac:dyDescent="0.25">
      <c r="M689"/>
      <c r="N689" s="1"/>
      <c r="O689" s="1"/>
      <c r="P689" s="1"/>
      <c r="Q689"/>
      <c r="R689"/>
      <c r="S689"/>
      <c r="T689"/>
      <c r="U689"/>
      <c r="V689"/>
      <c r="W689"/>
      <c r="X689"/>
      <c r="Y689"/>
      <c r="Z689"/>
      <c r="AA689"/>
      <c r="AB689"/>
      <c r="AC689"/>
      <c r="AD689"/>
      <c r="AE689"/>
      <c r="AF689"/>
      <c r="AG689"/>
      <c r="AH689"/>
      <c r="AI689"/>
      <c r="AJ689"/>
      <c r="AK689"/>
      <c r="AL689"/>
      <c r="AM689"/>
      <c r="AN689"/>
    </row>
    <row r="690" spans="13:40" x14ac:dyDescent="0.25">
      <c r="M690"/>
      <c r="N690" s="1"/>
      <c r="O690" s="1"/>
      <c r="P690" s="1"/>
      <c r="Q690"/>
      <c r="R690"/>
      <c r="S690"/>
      <c r="T690"/>
      <c r="U690"/>
      <c r="V690"/>
      <c r="W690"/>
      <c r="X690"/>
      <c r="Y690"/>
      <c r="Z690"/>
      <c r="AA690"/>
      <c r="AB690"/>
      <c r="AC690"/>
      <c r="AD690"/>
      <c r="AE690"/>
      <c r="AF690"/>
      <c r="AG690"/>
      <c r="AH690"/>
      <c r="AI690"/>
      <c r="AJ690"/>
      <c r="AK690"/>
      <c r="AL690"/>
      <c r="AM690"/>
      <c r="AN690"/>
    </row>
    <row r="691" spans="13:40" x14ac:dyDescent="0.25">
      <c r="M691"/>
      <c r="N691" s="1"/>
      <c r="O691" s="1"/>
      <c r="P691" s="1"/>
      <c r="Q691"/>
      <c r="R691"/>
      <c r="S691"/>
      <c r="T691"/>
      <c r="U691"/>
      <c r="V691"/>
      <c r="W691"/>
      <c r="X691"/>
      <c r="Y691"/>
      <c r="Z691"/>
      <c r="AA691"/>
      <c r="AB691"/>
      <c r="AC691"/>
      <c r="AD691"/>
      <c r="AE691"/>
      <c r="AF691"/>
      <c r="AG691"/>
      <c r="AH691"/>
      <c r="AI691"/>
      <c r="AJ691"/>
      <c r="AK691"/>
      <c r="AL691"/>
      <c r="AM691"/>
      <c r="AN691"/>
    </row>
    <row r="692" spans="13:40" x14ac:dyDescent="0.25">
      <c r="M692"/>
      <c r="N692" s="1"/>
      <c r="O692" s="1"/>
      <c r="P692" s="1"/>
      <c r="Q692"/>
      <c r="R692"/>
      <c r="S692"/>
      <c r="T692"/>
      <c r="U692"/>
      <c r="V692"/>
      <c r="W692"/>
      <c r="X692"/>
      <c r="Y692"/>
      <c r="Z692"/>
      <c r="AA692"/>
      <c r="AB692"/>
      <c r="AC692"/>
      <c r="AD692"/>
      <c r="AE692"/>
      <c r="AF692"/>
      <c r="AG692"/>
      <c r="AH692"/>
      <c r="AI692"/>
      <c r="AJ692"/>
      <c r="AK692"/>
      <c r="AL692"/>
      <c r="AM692"/>
      <c r="AN692"/>
    </row>
    <row r="693" spans="13:40" x14ac:dyDescent="0.25">
      <c r="M693"/>
      <c r="N693" s="1"/>
      <c r="O693" s="1"/>
      <c r="P693" s="1"/>
      <c r="Q693"/>
      <c r="R693"/>
      <c r="S693"/>
      <c r="T693"/>
      <c r="U693"/>
      <c r="V693"/>
      <c r="W693"/>
      <c r="X693"/>
      <c r="Y693"/>
      <c r="Z693"/>
      <c r="AA693"/>
      <c r="AB693"/>
      <c r="AC693"/>
      <c r="AD693"/>
      <c r="AE693"/>
      <c r="AF693"/>
      <c r="AG693"/>
      <c r="AH693"/>
      <c r="AI693"/>
      <c r="AJ693"/>
      <c r="AK693"/>
      <c r="AL693"/>
      <c r="AM693"/>
      <c r="AN693"/>
    </row>
    <row r="694" spans="13:40" x14ac:dyDescent="0.25">
      <c r="M694"/>
      <c r="N694" s="1"/>
      <c r="O694" s="1"/>
      <c r="P694" s="1"/>
      <c r="Q694"/>
      <c r="R694"/>
      <c r="S694"/>
      <c r="T694"/>
      <c r="U694"/>
      <c r="V694"/>
      <c r="W694"/>
      <c r="X694"/>
      <c r="Y694"/>
      <c r="Z694"/>
      <c r="AA694"/>
      <c r="AB694"/>
      <c r="AC694"/>
      <c r="AD694"/>
      <c r="AE694"/>
      <c r="AF694"/>
      <c r="AG694"/>
      <c r="AH694"/>
      <c r="AI694"/>
      <c r="AJ694"/>
      <c r="AK694"/>
      <c r="AL694"/>
      <c r="AM694"/>
      <c r="AN694"/>
    </row>
    <row r="695" spans="13:40" x14ac:dyDescent="0.25">
      <c r="M695"/>
      <c r="N695" s="1"/>
      <c r="O695" s="1"/>
      <c r="P695" s="1"/>
      <c r="Q695"/>
      <c r="R695"/>
      <c r="S695"/>
      <c r="T695"/>
      <c r="U695"/>
      <c r="V695"/>
      <c r="W695"/>
      <c r="X695"/>
      <c r="Y695"/>
      <c r="Z695"/>
      <c r="AA695"/>
      <c r="AB695"/>
      <c r="AC695"/>
      <c r="AD695"/>
      <c r="AE695"/>
      <c r="AF695"/>
      <c r="AG695"/>
      <c r="AH695"/>
      <c r="AI695"/>
      <c r="AJ695"/>
      <c r="AK695"/>
      <c r="AL695"/>
      <c r="AM695"/>
      <c r="AN695"/>
    </row>
    <row r="696" spans="13:40" x14ac:dyDescent="0.25">
      <c r="M696"/>
      <c r="N696" s="1"/>
      <c r="O696" s="1"/>
      <c r="P696" s="1"/>
      <c r="Q696"/>
      <c r="R696"/>
      <c r="S696"/>
      <c r="T696"/>
      <c r="U696"/>
      <c r="V696"/>
      <c r="W696"/>
      <c r="X696"/>
      <c r="Y696"/>
      <c r="Z696"/>
      <c r="AA696"/>
      <c r="AB696"/>
      <c r="AC696"/>
      <c r="AD696"/>
      <c r="AE696"/>
      <c r="AF696"/>
      <c r="AG696"/>
      <c r="AH696"/>
      <c r="AI696"/>
      <c r="AJ696"/>
      <c r="AK696"/>
      <c r="AL696"/>
      <c r="AM696"/>
      <c r="AN696"/>
    </row>
    <row r="697" spans="13:40" x14ac:dyDescent="0.25">
      <c r="M697"/>
      <c r="N697" s="1"/>
      <c r="O697" s="1"/>
      <c r="P697" s="1"/>
      <c r="Q697"/>
      <c r="R697"/>
      <c r="S697"/>
      <c r="T697"/>
      <c r="U697"/>
      <c r="V697"/>
      <c r="W697"/>
      <c r="X697"/>
      <c r="Y697"/>
      <c r="Z697"/>
      <c r="AA697"/>
      <c r="AB697"/>
      <c r="AC697"/>
      <c r="AD697"/>
      <c r="AE697"/>
      <c r="AF697"/>
      <c r="AG697"/>
      <c r="AH697"/>
      <c r="AI697"/>
      <c r="AJ697"/>
      <c r="AK697"/>
      <c r="AL697"/>
      <c r="AM697"/>
      <c r="AN697"/>
    </row>
    <row r="698" spans="13:40" x14ac:dyDescent="0.25">
      <c r="M698"/>
      <c r="N698" s="1"/>
      <c r="O698" s="1"/>
      <c r="P698" s="1"/>
      <c r="Q698"/>
      <c r="R698"/>
      <c r="S698"/>
      <c r="T698"/>
      <c r="U698"/>
      <c r="V698"/>
      <c r="W698"/>
      <c r="X698"/>
      <c r="Y698"/>
      <c r="Z698"/>
      <c r="AA698"/>
      <c r="AB698"/>
      <c r="AC698"/>
      <c r="AD698"/>
      <c r="AE698"/>
      <c r="AF698"/>
      <c r="AG698"/>
      <c r="AH698"/>
      <c r="AI698"/>
      <c r="AJ698"/>
      <c r="AK698"/>
      <c r="AL698"/>
      <c r="AM698"/>
      <c r="AN698"/>
    </row>
    <row r="699" spans="13:40" x14ac:dyDescent="0.25">
      <c r="M699"/>
      <c r="N699" s="1"/>
      <c r="O699" s="1"/>
      <c r="P699" s="1"/>
      <c r="Q699"/>
      <c r="R699"/>
      <c r="S699"/>
      <c r="T699"/>
      <c r="U699"/>
      <c r="V699"/>
      <c r="W699"/>
      <c r="X699"/>
      <c r="Y699"/>
      <c r="Z699"/>
      <c r="AA699"/>
      <c r="AB699"/>
      <c r="AC699"/>
      <c r="AD699"/>
      <c r="AE699"/>
      <c r="AF699"/>
      <c r="AG699"/>
      <c r="AH699"/>
      <c r="AI699"/>
      <c r="AJ699"/>
      <c r="AK699"/>
      <c r="AL699"/>
      <c r="AM699"/>
      <c r="AN699"/>
    </row>
    <row r="700" spans="13:40" x14ac:dyDescent="0.25">
      <c r="M700"/>
      <c r="N700" s="1"/>
      <c r="O700" s="1"/>
      <c r="P700" s="1"/>
      <c r="Q700"/>
      <c r="R700"/>
      <c r="S700"/>
      <c r="T700"/>
      <c r="U700"/>
      <c r="V700"/>
      <c r="W700"/>
      <c r="X700"/>
      <c r="Y700"/>
      <c r="Z700"/>
      <c r="AA700"/>
      <c r="AB700"/>
      <c r="AC700"/>
      <c r="AD700"/>
      <c r="AE700"/>
      <c r="AF700"/>
      <c r="AG700"/>
      <c r="AH700"/>
      <c r="AI700"/>
      <c r="AJ700"/>
      <c r="AK700"/>
      <c r="AL700"/>
      <c r="AM700"/>
      <c r="AN700"/>
    </row>
    <row r="701" spans="13:40" x14ac:dyDescent="0.25">
      <c r="M701"/>
      <c r="N701" s="1"/>
      <c r="O701" s="1"/>
      <c r="P701" s="1"/>
      <c r="Q701"/>
      <c r="R701"/>
      <c r="S701"/>
      <c r="T701"/>
      <c r="U701"/>
      <c r="V701"/>
      <c r="W701"/>
      <c r="X701"/>
      <c r="Y701"/>
      <c r="Z701"/>
      <c r="AA701"/>
      <c r="AB701"/>
      <c r="AC701"/>
      <c r="AD701"/>
      <c r="AE701"/>
      <c r="AF701"/>
      <c r="AG701"/>
      <c r="AH701"/>
      <c r="AI701"/>
      <c r="AJ701"/>
      <c r="AK701"/>
      <c r="AL701"/>
      <c r="AM701"/>
      <c r="AN701"/>
    </row>
    <row r="702" spans="13:40" x14ac:dyDescent="0.25">
      <c r="M702"/>
      <c r="N702" s="1"/>
      <c r="O702" s="1"/>
      <c r="P702" s="1"/>
      <c r="Q702"/>
      <c r="R702"/>
      <c r="S702"/>
      <c r="T702"/>
      <c r="U702"/>
      <c r="V702"/>
      <c r="W702"/>
      <c r="X702"/>
      <c r="Y702"/>
      <c r="Z702"/>
      <c r="AA702"/>
      <c r="AB702"/>
      <c r="AC702"/>
      <c r="AD702"/>
      <c r="AE702"/>
      <c r="AF702"/>
      <c r="AG702"/>
      <c r="AH702"/>
      <c r="AI702"/>
      <c r="AJ702"/>
      <c r="AK702"/>
      <c r="AL702"/>
      <c r="AM702"/>
      <c r="AN702"/>
    </row>
    <row r="703" spans="13:40" x14ac:dyDescent="0.25">
      <c r="M703"/>
      <c r="N703" s="1"/>
      <c r="O703" s="1"/>
      <c r="P703" s="1"/>
      <c r="Q703"/>
      <c r="R703"/>
      <c r="S703"/>
      <c r="T703"/>
      <c r="U703"/>
      <c r="V703"/>
      <c r="W703"/>
      <c r="X703"/>
      <c r="Y703"/>
      <c r="Z703"/>
      <c r="AA703"/>
      <c r="AB703"/>
      <c r="AC703"/>
      <c r="AD703"/>
      <c r="AE703"/>
      <c r="AF703"/>
      <c r="AG703"/>
      <c r="AH703"/>
      <c r="AI703"/>
      <c r="AJ703"/>
      <c r="AK703"/>
      <c r="AL703"/>
      <c r="AM703"/>
      <c r="AN703"/>
    </row>
    <row r="704" spans="13:40" x14ac:dyDescent="0.25">
      <c r="M704"/>
      <c r="N704" s="1"/>
      <c r="O704" s="1"/>
      <c r="P704" s="1"/>
      <c r="Q704"/>
      <c r="R704"/>
      <c r="S704"/>
      <c r="T704"/>
      <c r="U704"/>
      <c r="V704"/>
      <c r="W704"/>
      <c r="X704"/>
      <c r="Y704"/>
      <c r="Z704"/>
      <c r="AA704"/>
      <c r="AB704"/>
      <c r="AC704"/>
      <c r="AD704"/>
      <c r="AE704"/>
      <c r="AF704"/>
      <c r="AG704"/>
      <c r="AH704"/>
      <c r="AI704"/>
      <c r="AJ704"/>
      <c r="AK704"/>
      <c r="AL704"/>
      <c r="AM704"/>
      <c r="AN704"/>
    </row>
    <row r="705" spans="13:40" x14ac:dyDescent="0.25">
      <c r="M705"/>
      <c r="N705" s="1"/>
      <c r="O705" s="1"/>
      <c r="P705" s="1"/>
      <c r="Q705"/>
      <c r="R705"/>
      <c r="S705"/>
      <c r="T705"/>
      <c r="U705"/>
      <c r="V705"/>
      <c r="W705"/>
      <c r="X705"/>
      <c r="Y705"/>
      <c r="Z705"/>
      <c r="AA705"/>
      <c r="AB705"/>
      <c r="AC705"/>
      <c r="AD705"/>
      <c r="AE705"/>
      <c r="AF705"/>
      <c r="AG705"/>
      <c r="AH705"/>
      <c r="AI705"/>
      <c r="AJ705"/>
      <c r="AK705"/>
      <c r="AL705"/>
      <c r="AM705"/>
      <c r="AN705"/>
    </row>
    <row r="706" spans="13:40" x14ac:dyDescent="0.25">
      <c r="M706"/>
      <c r="N706" s="1"/>
      <c r="O706" s="1"/>
      <c r="P706" s="1"/>
      <c r="Q706"/>
      <c r="R706"/>
      <c r="S706"/>
      <c r="T706"/>
      <c r="U706"/>
      <c r="V706"/>
      <c r="W706"/>
      <c r="X706"/>
      <c r="Y706"/>
      <c r="Z706"/>
      <c r="AA706"/>
      <c r="AB706"/>
      <c r="AC706"/>
      <c r="AD706"/>
      <c r="AE706"/>
      <c r="AF706"/>
      <c r="AG706"/>
      <c r="AH706"/>
      <c r="AI706"/>
      <c r="AJ706"/>
      <c r="AK706"/>
      <c r="AL706"/>
      <c r="AM706"/>
      <c r="AN706"/>
    </row>
    <row r="707" spans="13:40" x14ac:dyDescent="0.25">
      <c r="M707"/>
      <c r="N707" s="1"/>
      <c r="O707" s="1"/>
      <c r="P707" s="1"/>
      <c r="Q707"/>
      <c r="R707"/>
      <c r="S707"/>
      <c r="T707"/>
      <c r="U707"/>
      <c r="V707"/>
      <c r="W707"/>
      <c r="X707"/>
      <c r="Y707"/>
      <c r="Z707"/>
      <c r="AA707"/>
      <c r="AB707"/>
      <c r="AC707"/>
      <c r="AD707"/>
      <c r="AE707"/>
      <c r="AF707"/>
      <c r="AG707"/>
      <c r="AH707"/>
      <c r="AI707"/>
      <c r="AJ707"/>
      <c r="AK707"/>
      <c r="AL707"/>
      <c r="AM707"/>
      <c r="AN707"/>
    </row>
    <row r="708" spans="13:40" x14ac:dyDescent="0.25">
      <c r="M708"/>
      <c r="N708" s="1"/>
      <c r="O708" s="1"/>
      <c r="P708" s="1"/>
      <c r="Q708"/>
      <c r="R708"/>
      <c r="S708"/>
      <c r="T708"/>
      <c r="U708"/>
      <c r="V708"/>
      <c r="W708"/>
      <c r="X708"/>
      <c r="Y708"/>
      <c r="Z708"/>
      <c r="AA708"/>
      <c r="AB708"/>
      <c r="AC708"/>
      <c r="AD708"/>
      <c r="AE708"/>
      <c r="AF708"/>
      <c r="AG708"/>
      <c r="AH708"/>
      <c r="AI708"/>
      <c r="AJ708"/>
      <c r="AK708"/>
      <c r="AL708"/>
      <c r="AM708"/>
      <c r="AN708"/>
    </row>
    <row r="709" spans="13:40" x14ac:dyDescent="0.25">
      <c r="M709"/>
      <c r="N709" s="1"/>
      <c r="O709" s="1"/>
      <c r="P709" s="1"/>
      <c r="Q709"/>
      <c r="R709"/>
      <c r="S709"/>
      <c r="T709"/>
      <c r="U709"/>
      <c r="V709"/>
      <c r="W709"/>
      <c r="X709"/>
      <c r="Y709"/>
      <c r="Z709"/>
      <c r="AA709"/>
      <c r="AB709"/>
      <c r="AC709"/>
      <c r="AD709"/>
      <c r="AE709"/>
      <c r="AF709"/>
      <c r="AG709"/>
      <c r="AH709"/>
      <c r="AI709"/>
      <c r="AJ709"/>
      <c r="AK709"/>
      <c r="AL709"/>
      <c r="AM709"/>
      <c r="AN709"/>
    </row>
    <row r="710" spans="13:40" x14ac:dyDescent="0.25">
      <c r="M710"/>
      <c r="N710" s="1"/>
      <c r="O710" s="1"/>
      <c r="P710" s="1"/>
      <c r="Q710"/>
      <c r="R710"/>
      <c r="S710"/>
      <c r="T710"/>
      <c r="U710"/>
      <c r="V710"/>
      <c r="W710"/>
      <c r="X710"/>
      <c r="Y710"/>
      <c r="Z710"/>
      <c r="AA710"/>
      <c r="AB710"/>
      <c r="AC710"/>
      <c r="AD710"/>
      <c r="AE710"/>
      <c r="AF710"/>
      <c r="AG710"/>
      <c r="AH710"/>
      <c r="AI710"/>
      <c r="AJ710"/>
      <c r="AK710"/>
      <c r="AL710"/>
      <c r="AM710"/>
      <c r="AN710"/>
    </row>
    <row r="711" spans="13:40" x14ac:dyDescent="0.25">
      <c r="M711"/>
      <c r="N711" s="1"/>
      <c r="O711" s="1"/>
      <c r="P711" s="1"/>
      <c r="Q711"/>
      <c r="R711"/>
      <c r="S711"/>
      <c r="T711"/>
      <c r="U711"/>
      <c r="V711"/>
      <c r="W711"/>
      <c r="X711"/>
      <c r="Y711"/>
      <c r="Z711"/>
      <c r="AA711"/>
      <c r="AB711"/>
      <c r="AC711"/>
      <c r="AD711"/>
      <c r="AE711"/>
      <c r="AF711"/>
      <c r="AG711"/>
      <c r="AH711"/>
      <c r="AI711"/>
      <c r="AJ711"/>
      <c r="AK711"/>
      <c r="AL711"/>
      <c r="AM711"/>
      <c r="AN711"/>
    </row>
    <row r="712" spans="13:40" x14ac:dyDescent="0.25">
      <c r="M712"/>
      <c r="N712" s="1"/>
      <c r="O712" s="1"/>
      <c r="P712" s="1"/>
      <c r="Q712"/>
      <c r="R712"/>
      <c r="S712"/>
      <c r="T712"/>
      <c r="U712"/>
      <c r="V712"/>
      <c r="W712"/>
      <c r="X712"/>
      <c r="Y712"/>
      <c r="Z712"/>
      <c r="AA712"/>
      <c r="AB712"/>
      <c r="AC712"/>
      <c r="AD712"/>
      <c r="AE712"/>
      <c r="AF712"/>
      <c r="AG712"/>
      <c r="AH712"/>
      <c r="AI712"/>
      <c r="AJ712"/>
      <c r="AK712"/>
      <c r="AL712"/>
      <c r="AM712"/>
      <c r="AN712"/>
    </row>
    <row r="713" spans="13:40" x14ac:dyDescent="0.25">
      <c r="M713"/>
      <c r="N713" s="1"/>
      <c r="O713" s="1"/>
      <c r="P713" s="1"/>
      <c r="Q713"/>
      <c r="R713"/>
      <c r="S713"/>
      <c r="T713"/>
      <c r="U713"/>
      <c r="V713"/>
      <c r="W713"/>
      <c r="X713"/>
      <c r="Y713"/>
      <c r="Z713"/>
      <c r="AA713"/>
      <c r="AB713"/>
      <c r="AC713"/>
      <c r="AD713"/>
      <c r="AE713"/>
      <c r="AF713"/>
      <c r="AG713"/>
      <c r="AH713"/>
      <c r="AI713"/>
      <c r="AJ713"/>
      <c r="AK713"/>
      <c r="AL713"/>
      <c r="AM713"/>
      <c r="AN713"/>
    </row>
    <row r="714" spans="13:40" x14ac:dyDescent="0.25">
      <c r="M714"/>
      <c r="N714" s="1"/>
      <c r="O714" s="1"/>
      <c r="P714" s="1"/>
      <c r="Q714"/>
      <c r="R714"/>
      <c r="S714"/>
      <c r="T714"/>
      <c r="U714"/>
      <c r="V714"/>
      <c r="W714"/>
      <c r="X714"/>
      <c r="Y714"/>
      <c r="Z714"/>
      <c r="AA714"/>
      <c r="AB714"/>
      <c r="AC714"/>
      <c r="AD714"/>
      <c r="AE714"/>
      <c r="AF714"/>
      <c r="AG714"/>
      <c r="AH714"/>
      <c r="AI714"/>
      <c r="AJ714"/>
      <c r="AK714"/>
      <c r="AL714"/>
      <c r="AM714"/>
      <c r="AN714"/>
    </row>
    <row r="715" spans="13:40" x14ac:dyDescent="0.25">
      <c r="M715"/>
      <c r="N715" s="1"/>
      <c r="O715" s="1"/>
      <c r="P715" s="1"/>
      <c r="Q715"/>
      <c r="R715"/>
      <c r="S715"/>
      <c r="T715"/>
      <c r="U715"/>
      <c r="V715"/>
      <c r="W715"/>
      <c r="X715"/>
      <c r="Y715"/>
      <c r="Z715"/>
      <c r="AA715"/>
      <c r="AB715"/>
      <c r="AC715"/>
      <c r="AD715"/>
      <c r="AE715"/>
      <c r="AF715"/>
      <c r="AG715"/>
      <c r="AH715"/>
      <c r="AI715"/>
      <c r="AJ715"/>
      <c r="AK715"/>
      <c r="AL715"/>
      <c r="AM715"/>
      <c r="AN715"/>
    </row>
    <row r="716" spans="13:40" x14ac:dyDescent="0.25">
      <c r="M716"/>
      <c r="N716" s="1"/>
      <c r="O716" s="1"/>
      <c r="P716" s="1"/>
      <c r="Q716"/>
      <c r="R716"/>
      <c r="S716"/>
      <c r="T716"/>
      <c r="U716"/>
      <c r="V716"/>
      <c r="W716"/>
      <c r="X716"/>
      <c r="Y716"/>
      <c r="Z716"/>
      <c r="AA716"/>
      <c r="AB716"/>
      <c r="AC716"/>
      <c r="AD716"/>
      <c r="AE716"/>
      <c r="AF716"/>
      <c r="AG716"/>
      <c r="AH716"/>
      <c r="AI716"/>
      <c r="AJ716"/>
      <c r="AK716"/>
      <c r="AL716"/>
      <c r="AM716"/>
      <c r="AN716"/>
    </row>
    <row r="717" spans="13:40" x14ac:dyDescent="0.25">
      <c r="M717"/>
      <c r="N717" s="1"/>
      <c r="O717" s="1"/>
      <c r="P717" s="1"/>
      <c r="Q717"/>
      <c r="R717"/>
      <c r="S717"/>
      <c r="T717"/>
      <c r="U717"/>
      <c r="V717"/>
      <c r="W717"/>
      <c r="X717"/>
      <c r="Y717"/>
      <c r="Z717"/>
      <c r="AA717"/>
      <c r="AB717"/>
      <c r="AC717"/>
      <c r="AD717"/>
      <c r="AE717"/>
      <c r="AF717"/>
      <c r="AG717"/>
      <c r="AH717"/>
      <c r="AI717"/>
      <c r="AJ717"/>
      <c r="AK717"/>
      <c r="AL717"/>
      <c r="AM717"/>
      <c r="AN717"/>
    </row>
    <row r="718" spans="13:40" x14ac:dyDescent="0.25">
      <c r="M718"/>
      <c r="N718" s="1"/>
      <c r="O718" s="1"/>
      <c r="P718" s="1"/>
      <c r="Q718"/>
      <c r="R718"/>
      <c r="S718"/>
      <c r="T718"/>
      <c r="U718"/>
      <c r="V718"/>
      <c r="W718"/>
      <c r="X718"/>
      <c r="Y718"/>
      <c r="Z718"/>
      <c r="AA718"/>
      <c r="AB718"/>
      <c r="AC718"/>
      <c r="AD718"/>
      <c r="AE718"/>
      <c r="AF718"/>
      <c r="AG718"/>
      <c r="AH718"/>
      <c r="AI718"/>
      <c r="AJ718"/>
      <c r="AK718"/>
      <c r="AL718"/>
      <c r="AM718"/>
      <c r="AN718"/>
    </row>
    <row r="719" spans="13:40" x14ac:dyDescent="0.25">
      <c r="M719"/>
      <c r="N719" s="1"/>
      <c r="O719" s="1"/>
      <c r="P719" s="1"/>
      <c r="Q719"/>
      <c r="R719"/>
      <c r="S719"/>
      <c r="T719"/>
      <c r="U719"/>
      <c r="V719"/>
      <c r="W719"/>
      <c r="X719"/>
      <c r="Y719"/>
      <c r="Z719"/>
      <c r="AA719"/>
      <c r="AB719"/>
      <c r="AC719"/>
      <c r="AD719"/>
      <c r="AE719"/>
      <c r="AF719"/>
      <c r="AG719"/>
      <c r="AH719"/>
      <c r="AI719"/>
      <c r="AJ719"/>
      <c r="AK719"/>
      <c r="AL719"/>
      <c r="AM719"/>
      <c r="AN719"/>
    </row>
    <row r="720" spans="13:40" x14ac:dyDescent="0.25">
      <c r="M720"/>
      <c r="N720" s="1"/>
      <c r="O720" s="1"/>
      <c r="P720" s="1"/>
      <c r="Q720"/>
      <c r="R720"/>
      <c r="S720"/>
      <c r="T720"/>
      <c r="U720"/>
      <c r="V720"/>
      <c r="W720"/>
      <c r="X720"/>
      <c r="Y720"/>
      <c r="Z720"/>
      <c r="AA720"/>
      <c r="AB720"/>
      <c r="AC720"/>
      <c r="AD720"/>
      <c r="AE720"/>
      <c r="AF720"/>
      <c r="AG720"/>
      <c r="AH720"/>
      <c r="AI720"/>
      <c r="AJ720"/>
      <c r="AK720"/>
      <c r="AL720"/>
      <c r="AM720"/>
      <c r="AN720"/>
    </row>
    <row r="721" spans="13:40" x14ac:dyDescent="0.25">
      <c r="M721"/>
      <c r="N721" s="1"/>
      <c r="O721" s="1"/>
      <c r="P721" s="1"/>
      <c r="Q721"/>
      <c r="R721"/>
      <c r="S721"/>
      <c r="T721"/>
      <c r="U721"/>
      <c r="V721"/>
      <c r="W721"/>
      <c r="X721"/>
      <c r="Y721"/>
      <c r="Z721"/>
      <c r="AA721"/>
      <c r="AB721"/>
      <c r="AC721"/>
      <c r="AD721"/>
      <c r="AE721"/>
      <c r="AF721"/>
      <c r="AG721"/>
      <c r="AH721"/>
      <c r="AI721"/>
      <c r="AJ721"/>
      <c r="AK721"/>
      <c r="AL721"/>
      <c r="AM721"/>
      <c r="AN721"/>
    </row>
    <row r="722" spans="13:40" x14ac:dyDescent="0.25">
      <c r="M722"/>
      <c r="N722" s="1"/>
      <c r="O722" s="1"/>
      <c r="P722" s="1"/>
      <c r="Q722"/>
      <c r="R722"/>
      <c r="S722"/>
      <c r="T722"/>
      <c r="U722"/>
      <c r="V722"/>
      <c r="W722"/>
      <c r="X722"/>
      <c r="Y722"/>
      <c r="Z722"/>
      <c r="AA722"/>
      <c r="AB722"/>
      <c r="AC722"/>
      <c r="AD722"/>
      <c r="AE722"/>
      <c r="AF722"/>
      <c r="AG722"/>
      <c r="AH722"/>
      <c r="AI722"/>
      <c r="AJ722"/>
      <c r="AK722"/>
      <c r="AL722"/>
      <c r="AM722"/>
      <c r="AN722"/>
    </row>
    <row r="723" spans="13:40" x14ac:dyDescent="0.25">
      <c r="M723"/>
      <c r="N723" s="1"/>
      <c r="O723" s="1"/>
      <c r="P723" s="1"/>
      <c r="Q723"/>
      <c r="R723"/>
      <c r="S723"/>
      <c r="T723"/>
      <c r="U723"/>
      <c r="V723"/>
      <c r="W723"/>
      <c r="X723"/>
      <c r="Y723"/>
      <c r="Z723"/>
      <c r="AA723"/>
      <c r="AB723"/>
      <c r="AC723"/>
      <c r="AD723"/>
      <c r="AE723"/>
      <c r="AF723"/>
      <c r="AG723"/>
      <c r="AH723"/>
      <c r="AI723"/>
      <c r="AJ723"/>
      <c r="AK723"/>
      <c r="AL723"/>
      <c r="AM723"/>
      <c r="AN723"/>
    </row>
    <row r="724" spans="13:40" x14ac:dyDescent="0.25">
      <c r="M724"/>
      <c r="N724" s="1"/>
      <c r="O724" s="1"/>
      <c r="P724" s="1"/>
      <c r="Q724"/>
      <c r="R724"/>
      <c r="S724"/>
      <c r="T724"/>
      <c r="U724"/>
      <c r="V724"/>
      <c r="W724"/>
      <c r="X724"/>
      <c r="Y724"/>
      <c r="Z724"/>
      <c r="AA724"/>
      <c r="AB724"/>
      <c r="AC724"/>
      <c r="AD724"/>
      <c r="AE724"/>
      <c r="AF724"/>
      <c r="AG724"/>
      <c r="AH724"/>
      <c r="AI724"/>
      <c r="AJ724"/>
      <c r="AK724"/>
      <c r="AL724"/>
      <c r="AM724"/>
      <c r="AN724"/>
    </row>
    <row r="725" spans="13:40" x14ac:dyDescent="0.25">
      <c r="M725"/>
      <c r="N725" s="1"/>
      <c r="O725" s="1"/>
      <c r="P725" s="1"/>
      <c r="Q725"/>
      <c r="R725"/>
      <c r="S725"/>
      <c r="T725"/>
      <c r="U725"/>
      <c r="V725"/>
      <c r="W725"/>
      <c r="X725"/>
      <c r="Y725"/>
      <c r="Z725"/>
      <c r="AA725"/>
      <c r="AB725"/>
      <c r="AC725"/>
      <c r="AD725"/>
      <c r="AE725"/>
      <c r="AF725"/>
      <c r="AG725"/>
      <c r="AH725"/>
      <c r="AI725"/>
      <c r="AJ725"/>
      <c r="AK725"/>
      <c r="AL725"/>
      <c r="AM725"/>
      <c r="AN725"/>
    </row>
    <row r="726" spans="13:40" x14ac:dyDescent="0.25">
      <c r="M726"/>
      <c r="N726" s="1"/>
      <c r="O726" s="1"/>
      <c r="P726" s="1"/>
      <c r="Q726"/>
      <c r="R726"/>
      <c r="S726"/>
      <c r="T726"/>
      <c r="U726"/>
      <c r="V726"/>
      <c r="W726"/>
      <c r="X726"/>
      <c r="Y726"/>
      <c r="Z726"/>
      <c r="AA726"/>
      <c r="AB726"/>
      <c r="AC726"/>
      <c r="AD726"/>
      <c r="AE726"/>
      <c r="AF726"/>
      <c r="AG726"/>
      <c r="AH726"/>
      <c r="AI726"/>
      <c r="AJ726"/>
      <c r="AK726"/>
      <c r="AL726"/>
      <c r="AM726"/>
      <c r="AN726"/>
    </row>
    <row r="727" spans="13:40" x14ac:dyDescent="0.25">
      <c r="M727"/>
      <c r="N727" s="1"/>
      <c r="O727" s="1"/>
      <c r="P727" s="1"/>
      <c r="Q727"/>
      <c r="R727"/>
      <c r="S727"/>
      <c r="T727"/>
      <c r="U727"/>
      <c r="V727"/>
      <c r="W727"/>
      <c r="X727"/>
      <c r="Y727"/>
      <c r="Z727"/>
      <c r="AA727"/>
      <c r="AB727"/>
      <c r="AC727"/>
      <c r="AD727"/>
      <c r="AE727"/>
      <c r="AF727"/>
      <c r="AG727"/>
      <c r="AH727"/>
      <c r="AI727"/>
      <c r="AJ727"/>
      <c r="AK727"/>
      <c r="AL727"/>
      <c r="AM727"/>
      <c r="AN727"/>
    </row>
    <row r="728" spans="13:40" x14ac:dyDescent="0.25">
      <c r="M728"/>
      <c r="N728" s="1"/>
      <c r="O728" s="1"/>
      <c r="P728" s="1"/>
      <c r="Q728"/>
      <c r="R728"/>
      <c r="S728"/>
      <c r="T728"/>
      <c r="U728"/>
      <c r="V728"/>
      <c r="W728"/>
      <c r="X728"/>
      <c r="Y728"/>
      <c r="Z728"/>
      <c r="AA728"/>
      <c r="AB728"/>
      <c r="AC728"/>
      <c r="AD728"/>
      <c r="AE728"/>
      <c r="AF728"/>
      <c r="AG728"/>
      <c r="AH728"/>
      <c r="AI728"/>
      <c r="AJ728"/>
      <c r="AK728"/>
      <c r="AL728"/>
      <c r="AM728"/>
      <c r="AN728"/>
    </row>
    <row r="729" spans="13:40" x14ac:dyDescent="0.25">
      <c r="M729"/>
      <c r="N729" s="1"/>
      <c r="O729" s="1"/>
      <c r="P729" s="1"/>
      <c r="Q729"/>
      <c r="R729"/>
      <c r="S729"/>
      <c r="T729"/>
      <c r="U729"/>
      <c r="V729"/>
      <c r="W729"/>
      <c r="X729"/>
      <c r="Y729"/>
      <c r="Z729"/>
      <c r="AA729"/>
      <c r="AB729"/>
      <c r="AC729"/>
      <c r="AD729"/>
      <c r="AE729"/>
      <c r="AF729"/>
      <c r="AG729"/>
      <c r="AH729"/>
      <c r="AI729"/>
      <c r="AJ729"/>
      <c r="AK729"/>
      <c r="AL729"/>
      <c r="AM729"/>
      <c r="AN729"/>
    </row>
    <row r="730" spans="13:40" x14ac:dyDescent="0.25">
      <c r="M730"/>
      <c r="N730" s="1"/>
      <c r="O730" s="1"/>
      <c r="P730" s="1"/>
      <c r="Q730"/>
      <c r="R730"/>
      <c r="S730"/>
      <c r="T730"/>
      <c r="U730"/>
      <c r="V730"/>
      <c r="W730"/>
      <c r="X730"/>
      <c r="Y730"/>
      <c r="Z730"/>
      <c r="AA730"/>
      <c r="AB730"/>
      <c r="AC730"/>
      <c r="AD730"/>
      <c r="AE730"/>
      <c r="AF730"/>
      <c r="AG730"/>
      <c r="AH730"/>
      <c r="AI730"/>
      <c r="AJ730"/>
      <c r="AK730"/>
      <c r="AL730"/>
      <c r="AM730"/>
      <c r="AN730"/>
    </row>
    <row r="731" spans="13:40" x14ac:dyDescent="0.25">
      <c r="M731"/>
      <c r="N731" s="1"/>
      <c r="O731" s="1"/>
      <c r="P731" s="1"/>
      <c r="Q731"/>
      <c r="R731"/>
      <c r="S731"/>
      <c r="T731"/>
      <c r="U731"/>
      <c r="V731"/>
      <c r="W731"/>
      <c r="X731"/>
      <c r="Y731"/>
      <c r="Z731"/>
      <c r="AA731"/>
      <c r="AB731"/>
      <c r="AC731"/>
      <c r="AD731"/>
      <c r="AE731"/>
      <c r="AF731"/>
      <c r="AG731"/>
      <c r="AH731"/>
      <c r="AI731"/>
      <c r="AJ731"/>
      <c r="AK731"/>
      <c r="AL731"/>
      <c r="AM731"/>
      <c r="AN731"/>
    </row>
    <row r="732" spans="13:40" x14ac:dyDescent="0.25">
      <c r="M732"/>
      <c r="N732" s="1"/>
      <c r="O732" s="1"/>
      <c r="P732" s="1"/>
      <c r="Q732"/>
      <c r="R732"/>
      <c r="S732"/>
      <c r="T732"/>
      <c r="U732"/>
      <c r="V732"/>
      <c r="W732"/>
      <c r="X732"/>
      <c r="Y732"/>
      <c r="Z732"/>
      <c r="AA732"/>
      <c r="AB732"/>
      <c r="AC732"/>
      <c r="AD732"/>
      <c r="AE732"/>
      <c r="AF732"/>
      <c r="AG732"/>
      <c r="AH732"/>
      <c r="AI732"/>
      <c r="AJ732"/>
      <c r="AK732"/>
      <c r="AL732"/>
      <c r="AM732"/>
      <c r="AN732"/>
    </row>
    <row r="733" spans="13:40" x14ac:dyDescent="0.25">
      <c r="M733"/>
      <c r="N733" s="1"/>
      <c r="O733" s="1"/>
      <c r="P733" s="1"/>
      <c r="Q733"/>
      <c r="R733"/>
      <c r="S733"/>
      <c r="T733"/>
      <c r="U733"/>
      <c r="V733"/>
      <c r="W733"/>
      <c r="X733"/>
      <c r="Y733"/>
      <c r="Z733"/>
      <c r="AA733"/>
      <c r="AB733"/>
      <c r="AC733"/>
      <c r="AD733"/>
      <c r="AE733"/>
      <c r="AF733"/>
      <c r="AG733"/>
      <c r="AH733"/>
      <c r="AI733"/>
      <c r="AJ733"/>
      <c r="AK733"/>
      <c r="AL733"/>
      <c r="AM733"/>
      <c r="AN733"/>
    </row>
    <row r="734" spans="13:40" x14ac:dyDescent="0.25">
      <c r="M734"/>
      <c r="N734" s="1"/>
      <c r="O734" s="1"/>
      <c r="P734" s="1"/>
      <c r="Q734"/>
      <c r="R734"/>
      <c r="S734"/>
      <c r="T734"/>
      <c r="U734"/>
      <c r="V734"/>
      <c r="W734"/>
      <c r="X734"/>
      <c r="Y734"/>
      <c r="Z734"/>
      <c r="AA734"/>
      <c r="AB734"/>
      <c r="AC734"/>
      <c r="AD734"/>
      <c r="AE734"/>
      <c r="AF734"/>
      <c r="AG734"/>
      <c r="AH734"/>
      <c r="AI734"/>
      <c r="AJ734"/>
      <c r="AK734"/>
      <c r="AL734"/>
      <c r="AM734"/>
      <c r="AN734"/>
    </row>
    <row r="735" spans="13:40" x14ac:dyDescent="0.25">
      <c r="M735"/>
      <c r="N735" s="1"/>
      <c r="O735" s="1"/>
      <c r="P735" s="1"/>
      <c r="Q735"/>
      <c r="R735"/>
      <c r="S735"/>
      <c r="T735"/>
      <c r="U735"/>
      <c r="V735"/>
      <c r="W735"/>
      <c r="X735"/>
      <c r="Y735"/>
      <c r="Z735"/>
      <c r="AA735"/>
      <c r="AB735"/>
      <c r="AC735"/>
      <c r="AD735"/>
      <c r="AE735"/>
      <c r="AF735"/>
      <c r="AG735"/>
      <c r="AH735"/>
      <c r="AI735"/>
      <c r="AJ735"/>
      <c r="AK735"/>
      <c r="AL735"/>
      <c r="AM735"/>
      <c r="AN735"/>
    </row>
    <row r="736" spans="13:40" x14ac:dyDescent="0.25">
      <c r="M736"/>
      <c r="N736" s="1"/>
      <c r="O736" s="1"/>
      <c r="P736" s="1"/>
      <c r="Q736"/>
      <c r="R736"/>
      <c r="S736"/>
      <c r="T736"/>
      <c r="U736"/>
      <c r="V736"/>
      <c r="W736"/>
      <c r="X736"/>
      <c r="Y736"/>
      <c r="Z736"/>
      <c r="AA736"/>
      <c r="AB736"/>
      <c r="AC736"/>
      <c r="AD736"/>
      <c r="AE736"/>
      <c r="AF736"/>
      <c r="AG736"/>
      <c r="AH736"/>
      <c r="AI736"/>
      <c r="AJ736"/>
      <c r="AK736"/>
      <c r="AL736"/>
      <c r="AM736"/>
      <c r="AN736"/>
    </row>
    <row r="737" spans="13:40" x14ac:dyDescent="0.25">
      <c r="M737"/>
      <c r="N737" s="1"/>
      <c r="O737" s="1"/>
      <c r="P737" s="1"/>
      <c r="Q737"/>
      <c r="R737"/>
      <c r="S737"/>
      <c r="T737"/>
      <c r="U737"/>
      <c r="V737"/>
      <c r="W737"/>
      <c r="X737"/>
      <c r="Y737"/>
      <c r="Z737"/>
      <c r="AA737"/>
      <c r="AB737"/>
      <c r="AC737"/>
      <c r="AD737"/>
      <c r="AE737"/>
      <c r="AF737"/>
      <c r="AG737"/>
      <c r="AH737"/>
      <c r="AI737"/>
      <c r="AJ737"/>
      <c r="AK737"/>
      <c r="AL737"/>
      <c r="AM737"/>
      <c r="AN737"/>
    </row>
    <row r="738" spans="13:40" x14ac:dyDescent="0.25">
      <c r="M738"/>
      <c r="N738" s="1"/>
      <c r="O738" s="1"/>
      <c r="P738" s="1"/>
      <c r="Q738"/>
      <c r="R738"/>
      <c r="S738"/>
      <c r="T738"/>
      <c r="U738"/>
      <c r="V738"/>
      <c r="W738"/>
      <c r="X738"/>
      <c r="Y738"/>
      <c r="Z738"/>
      <c r="AA738"/>
      <c r="AB738"/>
      <c r="AC738"/>
      <c r="AD738"/>
      <c r="AE738"/>
      <c r="AF738"/>
      <c r="AG738"/>
      <c r="AH738"/>
      <c r="AI738"/>
      <c r="AJ738"/>
      <c r="AK738"/>
      <c r="AL738"/>
      <c r="AM738"/>
      <c r="AN738"/>
    </row>
    <row r="739" spans="13:40" x14ac:dyDescent="0.25">
      <c r="M739"/>
      <c r="N739" s="1"/>
      <c r="O739" s="1"/>
      <c r="P739" s="1"/>
      <c r="Q739"/>
      <c r="R739"/>
      <c r="S739"/>
      <c r="T739"/>
      <c r="U739"/>
      <c r="V739"/>
      <c r="W739"/>
      <c r="X739"/>
      <c r="Y739"/>
      <c r="Z739"/>
      <c r="AA739"/>
      <c r="AB739"/>
      <c r="AC739"/>
      <c r="AD739"/>
      <c r="AE739"/>
      <c r="AF739"/>
      <c r="AG739"/>
      <c r="AH739"/>
      <c r="AI739"/>
      <c r="AJ739"/>
      <c r="AK739"/>
      <c r="AL739"/>
      <c r="AM739"/>
      <c r="AN739"/>
    </row>
    <row r="740" spans="13:40" x14ac:dyDescent="0.25">
      <c r="M740"/>
      <c r="N740" s="1"/>
      <c r="O740" s="1"/>
      <c r="P740" s="1"/>
      <c r="Q740"/>
      <c r="R740"/>
      <c r="S740"/>
      <c r="T740"/>
      <c r="U740"/>
      <c r="V740"/>
      <c r="W740"/>
      <c r="X740"/>
      <c r="Y740"/>
      <c r="Z740"/>
      <c r="AA740"/>
      <c r="AB740"/>
      <c r="AC740"/>
      <c r="AD740"/>
      <c r="AE740"/>
      <c r="AF740"/>
      <c r="AG740"/>
      <c r="AH740"/>
      <c r="AI740"/>
      <c r="AJ740"/>
      <c r="AK740"/>
      <c r="AL740"/>
      <c r="AM740"/>
      <c r="AN740"/>
    </row>
    <row r="741" spans="13:40" x14ac:dyDescent="0.25">
      <c r="M741"/>
      <c r="N741" s="1"/>
      <c r="O741" s="1"/>
      <c r="P741" s="1"/>
      <c r="Q741"/>
      <c r="R741"/>
      <c r="S741"/>
      <c r="T741"/>
      <c r="U741"/>
      <c r="V741"/>
      <c r="W741"/>
      <c r="X741"/>
      <c r="Y741"/>
      <c r="Z741"/>
      <c r="AA741"/>
      <c r="AB741"/>
      <c r="AC741"/>
      <c r="AD741"/>
      <c r="AE741"/>
      <c r="AF741"/>
      <c r="AG741"/>
      <c r="AH741"/>
      <c r="AI741"/>
      <c r="AJ741"/>
      <c r="AK741"/>
      <c r="AL741"/>
      <c r="AM741"/>
      <c r="AN741"/>
    </row>
    <row r="742" spans="13:40" x14ac:dyDescent="0.25">
      <c r="M742"/>
      <c r="N742" s="1"/>
      <c r="O742" s="1"/>
      <c r="P742" s="1"/>
      <c r="Q742"/>
      <c r="R742"/>
      <c r="S742"/>
      <c r="T742"/>
      <c r="U742"/>
      <c r="V742"/>
      <c r="W742"/>
      <c r="X742"/>
      <c r="Y742"/>
      <c r="Z742"/>
      <c r="AA742"/>
      <c r="AB742"/>
      <c r="AC742"/>
      <c r="AD742"/>
      <c r="AE742"/>
      <c r="AF742"/>
      <c r="AG742"/>
      <c r="AH742"/>
      <c r="AI742"/>
      <c r="AJ742"/>
      <c r="AK742"/>
      <c r="AL742"/>
      <c r="AM742"/>
      <c r="AN742"/>
    </row>
    <row r="743" spans="13:40" x14ac:dyDescent="0.25">
      <c r="M743"/>
      <c r="N743" s="1"/>
      <c r="O743" s="1"/>
      <c r="P743" s="1"/>
      <c r="Q743"/>
      <c r="R743"/>
      <c r="S743"/>
      <c r="T743"/>
      <c r="U743"/>
      <c r="V743"/>
      <c r="W743"/>
      <c r="X743"/>
      <c r="Y743"/>
      <c r="Z743"/>
      <c r="AA743"/>
      <c r="AB743"/>
      <c r="AC743"/>
      <c r="AD743"/>
      <c r="AE743"/>
      <c r="AF743"/>
      <c r="AG743"/>
      <c r="AH743"/>
      <c r="AI743"/>
      <c r="AJ743"/>
      <c r="AK743"/>
      <c r="AL743"/>
      <c r="AM743"/>
      <c r="AN743"/>
    </row>
    <row r="744" spans="13:40" x14ac:dyDescent="0.25">
      <c r="M744"/>
      <c r="N744" s="1"/>
      <c r="O744" s="1"/>
      <c r="P744" s="1"/>
      <c r="Q744"/>
      <c r="R744"/>
      <c r="S744"/>
      <c r="T744"/>
      <c r="U744"/>
      <c r="V744"/>
      <c r="W744"/>
      <c r="X744"/>
      <c r="Y744"/>
      <c r="Z744"/>
      <c r="AA744"/>
      <c r="AB744"/>
      <c r="AC744"/>
      <c r="AD744"/>
      <c r="AE744"/>
      <c r="AF744"/>
      <c r="AG744"/>
      <c r="AH744"/>
      <c r="AI744"/>
      <c r="AJ744"/>
      <c r="AK744"/>
      <c r="AL744"/>
      <c r="AM744"/>
      <c r="AN744"/>
    </row>
    <row r="745" spans="13:40" x14ac:dyDescent="0.25">
      <c r="M745"/>
      <c r="N745" s="1"/>
      <c r="O745" s="1"/>
      <c r="P745" s="1"/>
      <c r="Q745"/>
      <c r="R745"/>
      <c r="S745"/>
      <c r="T745"/>
      <c r="U745"/>
      <c r="V745"/>
      <c r="W745"/>
      <c r="X745"/>
      <c r="Y745"/>
      <c r="Z745"/>
      <c r="AA745"/>
      <c r="AB745"/>
      <c r="AC745"/>
      <c r="AD745"/>
      <c r="AE745"/>
      <c r="AF745"/>
      <c r="AG745"/>
      <c r="AH745"/>
      <c r="AI745"/>
      <c r="AJ745"/>
      <c r="AK745"/>
      <c r="AL745"/>
      <c r="AM745"/>
      <c r="AN745"/>
    </row>
    <row r="746" spans="13:40" x14ac:dyDescent="0.25">
      <c r="M746"/>
      <c r="N746" s="1"/>
      <c r="O746" s="1"/>
      <c r="P746" s="1"/>
      <c r="Q746"/>
      <c r="R746"/>
      <c r="S746"/>
      <c r="T746"/>
      <c r="U746"/>
      <c r="V746"/>
      <c r="W746"/>
      <c r="X746"/>
      <c r="Y746"/>
      <c r="Z746"/>
      <c r="AA746"/>
      <c r="AB746"/>
      <c r="AC746"/>
      <c r="AD746"/>
      <c r="AE746"/>
      <c r="AF746"/>
      <c r="AG746"/>
      <c r="AH746"/>
      <c r="AI746"/>
      <c r="AJ746"/>
      <c r="AK746"/>
      <c r="AL746"/>
      <c r="AM746"/>
      <c r="AN746"/>
    </row>
    <row r="747" spans="13:40" x14ac:dyDescent="0.25">
      <c r="M747"/>
      <c r="N747" s="1"/>
      <c r="O747" s="1"/>
      <c r="P747" s="1"/>
      <c r="Q747"/>
      <c r="R747"/>
      <c r="S747"/>
      <c r="T747"/>
      <c r="U747"/>
      <c r="V747"/>
      <c r="W747"/>
      <c r="X747"/>
      <c r="Y747"/>
      <c r="Z747"/>
      <c r="AA747"/>
      <c r="AB747"/>
      <c r="AC747"/>
      <c r="AD747"/>
      <c r="AE747"/>
      <c r="AF747"/>
      <c r="AG747"/>
      <c r="AH747"/>
      <c r="AI747"/>
      <c r="AJ747"/>
      <c r="AK747"/>
      <c r="AL747"/>
      <c r="AM747"/>
      <c r="AN747"/>
    </row>
    <row r="748" spans="13:40" x14ac:dyDescent="0.25">
      <c r="M748"/>
      <c r="N748" s="1"/>
      <c r="O748" s="1"/>
      <c r="P748" s="1"/>
      <c r="Q748"/>
      <c r="R748"/>
      <c r="S748"/>
      <c r="T748"/>
      <c r="U748"/>
      <c r="V748"/>
      <c r="W748"/>
      <c r="X748"/>
      <c r="Y748"/>
      <c r="Z748"/>
      <c r="AA748"/>
      <c r="AB748"/>
      <c r="AC748"/>
      <c r="AD748"/>
      <c r="AE748"/>
      <c r="AF748"/>
      <c r="AG748"/>
      <c r="AH748"/>
      <c r="AI748"/>
      <c r="AJ748"/>
      <c r="AK748"/>
      <c r="AL748"/>
      <c r="AM748"/>
      <c r="AN748"/>
    </row>
    <row r="749" spans="13:40" x14ac:dyDescent="0.25">
      <c r="M749"/>
      <c r="N749" s="1"/>
      <c r="O749" s="1"/>
      <c r="P749" s="1"/>
      <c r="Q749"/>
      <c r="R749"/>
      <c r="S749"/>
      <c r="T749"/>
      <c r="U749"/>
      <c r="V749"/>
      <c r="W749"/>
      <c r="X749"/>
      <c r="Y749"/>
      <c r="Z749"/>
      <c r="AA749"/>
      <c r="AB749"/>
      <c r="AC749"/>
      <c r="AD749"/>
      <c r="AE749"/>
      <c r="AF749"/>
      <c r="AG749"/>
      <c r="AH749"/>
      <c r="AI749"/>
      <c r="AJ749"/>
      <c r="AK749"/>
      <c r="AL749"/>
      <c r="AM749"/>
      <c r="AN749"/>
    </row>
    <row r="750" spans="13:40" x14ac:dyDescent="0.25">
      <c r="M750"/>
      <c r="N750" s="1"/>
      <c r="O750" s="1"/>
      <c r="P750" s="1"/>
      <c r="Q750"/>
      <c r="R750"/>
      <c r="S750"/>
      <c r="T750"/>
      <c r="U750"/>
      <c r="V750"/>
      <c r="W750"/>
      <c r="X750"/>
      <c r="Y750"/>
      <c r="Z750"/>
      <c r="AA750"/>
      <c r="AB750"/>
      <c r="AC750"/>
      <c r="AD750"/>
      <c r="AE750"/>
      <c r="AF750"/>
      <c r="AG750"/>
      <c r="AH750"/>
      <c r="AI750"/>
      <c r="AJ750"/>
      <c r="AK750"/>
      <c r="AL750"/>
      <c r="AM750"/>
      <c r="AN750"/>
    </row>
    <row r="751" spans="13:40" x14ac:dyDescent="0.25">
      <c r="M751"/>
      <c r="N751" s="1"/>
      <c r="O751" s="1"/>
      <c r="P751" s="1"/>
      <c r="Q751"/>
      <c r="R751"/>
      <c r="S751"/>
      <c r="T751"/>
      <c r="U751"/>
      <c r="V751"/>
      <c r="W751"/>
      <c r="X751"/>
      <c r="Y751"/>
      <c r="Z751"/>
      <c r="AA751"/>
      <c r="AB751"/>
      <c r="AC751"/>
      <c r="AD751"/>
      <c r="AE751"/>
      <c r="AF751"/>
      <c r="AG751"/>
      <c r="AH751"/>
      <c r="AI751"/>
      <c r="AJ751"/>
      <c r="AK751"/>
      <c r="AL751"/>
      <c r="AM751"/>
      <c r="AN751"/>
    </row>
    <row r="752" spans="13:40" x14ac:dyDescent="0.25">
      <c r="M752"/>
      <c r="N752" s="1"/>
      <c r="O752" s="1"/>
      <c r="P752" s="1"/>
      <c r="Q752"/>
      <c r="R752"/>
      <c r="S752"/>
      <c r="T752"/>
      <c r="U752"/>
      <c r="V752"/>
      <c r="W752"/>
      <c r="X752"/>
      <c r="Y752"/>
      <c r="Z752"/>
      <c r="AA752"/>
      <c r="AB752"/>
      <c r="AC752"/>
      <c r="AD752"/>
      <c r="AE752"/>
      <c r="AF752"/>
      <c r="AG752"/>
      <c r="AH752"/>
      <c r="AI752"/>
      <c r="AJ752"/>
      <c r="AK752"/>
      <c r="AL752"/>
      <c r="AM752"/>
      <c r="AN752"/>
    </row>
    <row r="753" spans="13:40" x14ac:dyDescent="0.25">
      <c r="M753"/>
      <c r="N753" s="1"/>
      <c r="O753" s="1"/>
      <c r="P753" s="1"/>
      <c r="Q753"/>
      <c r="R753"/>
      <c r="S753"/>
      <c r="T753"/>
      <c r="U753"/>
      <c r="V753"/>
      <c r="W753"/>
      <c r="X753"/>
      <c r="Y753"/>
      <c r="Z753"/>
      <c r="AA753"/>
      <c r="AB753"/>
      <c r="AC753"/>
      <c r="AD753"/>
      <c r="AE753"/>
      <c r="AF753"/>
      <c r="AG753"/>
      <c r="AH753"/>
      <c r="AI753"/>
      <c r="AJ753"/>
      <c r="AK753"/>
      <c r="AL753"/>
      <c r="AM753"/>
      <c r="AN753"/>
    </row>
    <row r="754" spans="13:40" x14ac:dyDescent="0.25">
      <c r="M754"/>
      <c r="N754" s="1"/>
      <c r="O754" s="1"/>
      <c r="P754" s="1"/>
      <c r="Q754"/>
      <c r="R754"/>
      <c r="S754"/>
      <c r="T754"/>
      <c r="U754"/>
      <c r="V754"/>
      <c r="W754"/>
      <c r="X754"/>
      <c r="Y754"/>
      <c r="Z754"/>
      <c r="AA754"/>
      <c r="AB754"/>
      <c r="AC754"/>
      <c r="AD754"/>
      <c r="AE754"/>
      <c r="AF754"/>
      <c r="AG754"/>
      <c r="AH754"/>
      <c r="AI754"/>
      <c r="AJ754"/>
      <c r="AK754"/>
      <c r="AL754"/>
      <c r="AM754"/>
      <c r="AN754"/>
    </row>
    <row r="755" spans="13:40" x14ac:dyDescent="0.25">
      <c r="M755"/>
      <c r="N755" s="1"/>
      <c r="O755" s="1"/>
      <c r="P755" s="1"/>
      <c r="Q755"/>
      <c r="R755"/>
      <c r="S755"/>
      <c r="T755"/>
      <c r="U755"/>
      <c r="V755"/>
      <c r="W755"/>
      <c r="X755"/>
      <c r="Y755"/>
      <c r="Z755"/>
      <c r="AA755"/>
      <c r="AB755"/>
      <c r="AC755"/>
      <c r="AD755"/>
      <c r="AE755"/>
      <c r="AF755"/>
      <c r="AG755"/>
      <c r="AH755"/>
      <c r="AI755"/>
      <c r="AJ755"/>
      <c r="AK755"/>
      <c r="AL755"/>
      <c r="AM755"/>
      <c r="AN755"/>
    </row>
    <row r="756" spans="13:40" x14ac:dyDescent="0.25">
      <c r="M756"/>
      <c r="N756" s="1"/>
      <c r="O756" s="1"/>
      <c r="P756" s="1"/>
      <c r="Q756"/>
      <c r="R756"/>
      <c r="S756"/>
      <c r="T756"/>
      <c r="U756"/>
      <c r="V756"/>
      <c r="W756"/>
      <c r="X756"/>
      <c r="Y756"/>
      <c r="Z756"/>
      <c r="AA756"/>
      <c r="AB756"/>
      <c r="AC756"/>
      <c r="AD756"/>
      <c r="AE756"/>
      <c r="AF756"/>
      <c r="AG756"/>
      <c r="AH756"/>
      <c r="AI756"/>
      <c r="AJ756"/>
      <c r="AK756"/>
      <c r="AL756"/>
      <c r="AM756"/>
      <c r="AN756"/>
    </row>
    <row r="757" spans="13:40" x14ac:dyDescent="0.25">
      <c r="M757"/>
      <c r="N757" s="1"/>
      <c r="O757" s="1"/>
      <c r="P757" s="1"/>
      <c r="Q757"/>
      <c r="R757"/>
      <c r="S757"/>
      <c r="T757"/>
      <c r="U757"/>
      <c r="V757"/>
      <c r="W757"/>
      <c r="X757"/>
      <c r="Y757"/>
      <c r="Z757"/>
      <c r="AA757"/>
      <c r="AB757"/>
      <c r="AC757"/>
      <c r="AD757"/>
      <c r="AE757"/>
      <c r="AF757"/>
      <c r="AG757"/>
      <c r="AH757"/>
      <c r="AI757"/>
      <c r="AJ757"/>
      <c r="AK757"/>
      <c r="AL757"/>
      <c r="AM757"/>
      <c r="AN757"/>
    </row>
    <row r="758" spans="13:40" x14ac:dyDescent="0.25">
      <c r="M758"/>
      <c r="N758" s="1"/>
      <c r="O758" s="1"/>
      <c r="P758" s="1"/>
      <c r="Q758"/>
      <c r="R758"/>
      <c r="S758"/>
      <c r="T758"/>
      <c r="U758"/>
      <c r="V758"/>
      <c r="W758"/>
      <c r="X758"/>
      <c r="Y758"/>
      <c r="Z758"/>
      <c r="AA758"/>
      <c r="AB758"/>
      <c r="AC758"/>
      <c r="AD758"/>
      <c r="AE758"/>
      <c r="AF758"/>
      <c r="AG758"/>
      <c r="AH758"/>
      <c r="AI758"/>
      <c r="AJ758"/>
      <c r="AK758"/>
      <c r="AL758"/>
      <c r="AM758"/>
      <c r="AN758"/>
    </row>
    <row r="759" spans="13:40" x14ac:dyDescent="0.25">
      <c r="M759"/>
      <c r="N759" s="1"/>
      <c r="O759" s="1"/>
      <c r="P759" s="1"/>
      <c r="Q759"/>
      <c r="R759"/>
      <c r="S759"/>
      <c r="T759"/>
      <c r="U759"/>
      <c r="V759"/>
      <c r="W759"/>
      <c r="X759"/>
      <c r="Y759"/>
      <c r="Z759"/>
      <c r="AA759"/>
      <c r="AB759"/>
      <c r="AC759"/>
      <c r="AD759"/>
      <c r="AE759"/>
      <c r="AF759"/>
      <c r="AG759"/>
      <c r="AH759"/>
      <c r="AI759"/>
      <c r="AJ759"/>
      <c r="AK759"/>
      <c r="AL759"/>
      <c r="AM759"/>
      <c r="AN759"/>
    </row>
    <row r="760" spans="13:40" x14ac:dyDescent="0.25">
      <c r="M760"/>
      <c r="N760" s="1"/>
      <c r="O760" s="1"/>
      <c r="P760" s="1"/>
      <c r="Q760"/>
      <c r="R760"/>
      <c r="S760"/>
      <c r="T760"/>
      <c r="U760"/>
      <c r="V760"/>
      <c r="W760"/>
      <c r="X760"/>
      <c r="Y760"/>
      <c r="Z760"/>
      <c r="AA760"/>
      <c r="AB760"/>
      <c r="AC760"/>
      <c r="AD760"/>
      <c r="AE760"/>
      <c r="AF760"/>
      <c r="AG760"/>
      <c r="AH760"/>
      <c r="AI760"/>
      <c r="AJ760"/>
      <c r="AK760"/>
      <c r="AL760"/>
      <c r="AM760"/>
      <c r="AN760"/>
    </row>
    <row r="761" spans="13:40" x14ac:dyDescent="0.25">
      <c r="M761"/>
      <c r="N761" s="1"/>
      <c r="O761" s="1"/>
      <c r="P761" s="1"/>
      <c r="Q761"/>
      <c r="R761"/>
      <c r="S761"/>
      <c r="T761"/>
      <c r="U761"/>
      <c r="V761"/>
      <c r="W761"/>
      <c r="X761"/>
      <c r="Y761"/>
      <c r="Z761"/>
      <c r="AA761"/>
      <c r="AB761"/>
      <c r="AC761"/>
      <c r="AD761"/>
      <c r="AE761"/>
      <c r="AF761"/>
      <c r="AG761"/>
      <c r="AH761"/>
      <c r="AI761"/>
      <c r="AJ761"/>
      <c r="AK761"/>
      <c r="AL761"/>
      <c r="AM761"/>
      <c r="AN761"/>
    </row>
    <row r="762" spans="13:40" x14ac:dyDescent="0.25">
      <c r="M762"/>
      <c r="N762" s="1"/>
      <c r="O762" s="1"/>
      <c r="P762" s="1"/>
      <c r="Q762"/>
      <c r="R762"/>
      <c r="S762"/>
      <c r="T762"/>
      <c r="U762"/>
      <c r="V762"/>
      <c r="W762"/>
      <c r="X762"/>
      <c r="Y762"/>
      <c r="Z762"/>
      <c r="AA762"/>
      <c r="AB762"/>
      <c r="AC762"/>
      <c r="AD762"/>
      <c r="AE762"/>
      <c r="AF762"/>
      <c r="AG762"/>
      <c r="AH762"/>
      <c r="AI762"/>
      <c r="AJ762"/>
      <c r="AK762"/>
      <c r="AL762"/>
      <c r="AM762"/>
      <c r="AN762"/>
    </row>
    <row r="763" spans="13:40" x14ac:dyDescent="0.25">
      <c r="M763"/>
      <c r="N763" s="1"/>
      <c r="O763" s="1"/>
      <c r="P763" s="1"/>
      <c r="Q763"/>
      <c r="R763"/>
      <c r="S763"/>
      <c r="T763"/>
      <c r="U763"/>
      <c r="V763"/>
      <c r="W763"/>
      <c r="X763"/>
      <c r="Y763"/>
      <c r="Z763"/>
      <c r="AA763"/>
      <c r="AB763"/>
      <c r="AC763"/>
      <c r="AD763"/>
      <c r="AE763"/>
      <c r="AF763"/>
      <c r="AG763"/>
      <c r="AH763"/>
      <c r="AI763"/>
      <c r="AJ763"/>
      <c r="AK763"/>
      <c r="AL763"/>
      <c r="AM763"/>
      <c r="AN763"/>
    </row>
    <row r="764" spans="13:40" x14ac:dyDescent="0.25">
      <c r="M764"/>
      <c r="N764" s="1"/>
      <c r="O764" s="1"/>
      <c r="P764" s="1"/>
      <c r="Q764"/>
      <c r="R764"/>
      <c r="S764"/>
      <c r="T764"/>
      <c r="U764"/>
      <c r="V764"/>
      <c r="W764"/>
      <c r="X764"/>
      <c r="Y764"/>
      <c r="Z764"/>
      <c r="AA764"/>
      <c r="AB764"/>
      <c r="AC764"/>
      <c r="AD764"/>
      <c r="AE764"/>
      <c r="AF764"/>
      <c r="AG764"/>
      <c r="AH764"/>
      <c r="AI764"/>
      <c r="AJ764"/>
      <c r="AK764"/>
      <c r="AL764"/>
      <c r="AM764"/>
      <c r="AN764"/>
    </row>
    <row r="765" spans="13:40" x14ac:dyDescent="0.25">
      <c r="M765"/>
      <c r="N765" s="1"/>
      <c r="O765" s="1"/>
      <c r="P765" s="1"/>
      <c r="Q765"/>
      <c r="R765"/>
      <c r="S765"/>
      <c r="T765"/>
      <c r="U765"/>
      <c r="V765"/>
      <c r="W765"/>
      <c r="X765"/>
      <c r="Y765"/>
      <c r="Z765"/>
      <c r="AA765"/>
      <c r="AB765"/>
      <c r="AC765"/>
      <c r="AD765"/>
      <c r="AE765"/>
      <c r="AF765"/>
      <c r="AG765"/>
      <c r="AH765"/>
      <c r="AI765"/>
      <c r="AJ765"/>
      <c r="AK765"/>
      <c r="AL765"/>
      <c r="AM765"/>
      <c r="AN765"/>
    </row>
    <row r="766" spans="13:40" x14ac:dyDescent="0.25">
      <c r="M766"/>
      <c r="N766" s="1"/>
      <c r="O766" s="1"/>
      <c r="P766" s="1"/>
      <c r="Q766"/>
      <c r="R766"/>
      <c r="S766"/>
      <c r="T766"/>
      <c r="U766"/>
      <c r="V766"/>
      <c r="W766"/>
      <c r="X766"/>
      <c r="Y766"/>
      <c r="Z766"/>
      <c r="AA766"/>
      <c r="AB766"/>
      <c r="AC766"/>
      <c r="AD766"/>
      <c r="AE766"/>
      <c r="AF766"/>
      <c r="AG766"/>
      <c r="AH766"/>
      <c r="AI766"/>
      <c r="AJ766"/>
      <c r="AK766"/>
      <c r="AL766"/>
      <c r="AM766"/>
      <c r="AN766"/>
    </row>
    <row r="767" spans="13:40" x14ac:dyDescent="0.25">
      <c r="M767"/>
      <c r="N767" s="1"/>
      <c r="O767" s="1"/>
      <c r="P767" s="1"/>
      <c r="Q767"/>
      <c r="R767"/>
      <c r="S767"/>
      <c r="T767"/>
      <c r="U767"/>
      <c r="V767"/>
      <c r="W767"/>
      <c r="X767"/>
      <c r="Y767"/>
      <c r="Z767"/>
      <c r="AA767"/>
      <c r="AB767"/>
      <c r="AC767"/>
      <c r="AD767"/>
      <c r="AE767"/>
      <c r="AF767"/>
      <c r="AG767"/>
      <c r="AH767"/>
      <c r="AI767"/>
      <c r="AJ767"/>
      <c r="AK767"/>
      <c r="AL767"/>
      <c r="AM767"/>
      <c r="AN767"/>
    </row>
    <row r="768" spans="13:40" x14ac:dyDescent="0.25">
      <c r="M768"/>
      <c r="N768" s="1"/>
      <c r="O768" s="1"/>
      <c r="P768" s="1"/>
      <c r="Q768"/>
      <c r="R768"/>
      <c r="S768"/>
      <c r="T768"/>
      <c r="U768"/>
      <c r="V768"/>
      <c r="W768"/>
      <c r="X768"/>
      <c r="Y768"/>
      <c r="Z768"/>
      <c r="AA768"/>
      <c r="AB768"/>
      <c r="AC768"/>
      <c r="AD768"/>
      <c r="AE768"/>
      <c r="AF768"/>
      <c r="AG768"/>
      <c r="AH768"/>
      <c r="AI768"/>
      <c r="AJ768"/>
      <c r="AK768"/>
      <c r="AL768"/>
      <c r="AM768"/>
      <c r="AN768"/>
    </row>
    <row r="769" spans="13:40" x14ac:dyDescent="0.25">
      <c r="M769"/>
      <c r="N769" s="1"/>
      <c r="O769" s="1"/>
      <c r="P769" s="1"/>
      <c r="Q769"/>
      <c r="R769"/>
      <c r="S769"/>
      <c r="T769"/>
      <c r="U769"/>
      <c r="V769"/>
      <c r="W769"/>
      <c r="X769"/>
      <c r="Y769"/>
      <c r="Z769"/>
      <c r="AA769"/>
      <c r="AB769"/>
      <c r="AC769"/>
      <c r="AD769"/>
      <c r="AE769"/>
      <c r="AF769"/>
      <c r="AG769"/>
      <c r="AH769"/>
      <c r="AI769"/>
      <c r="AJ769"/>
      <c r="AK769"/>
      <c r="AL769"/>
      <c r="AM769"/>
      <c r="AN769"/>
    </row>
    <row r="770" spans="13:40" x14ac:dyDescent="0.25">
      <c r="M770"/>
      <c r="N770" s="1"/>
      <c r="O770" s="1"/>
      <c r="P770" s="1"/>
      <c r="Q770"/>
      <c r="R770"/>
      <c r="S770"/>
      <c r="T770"/>
      <c r="U770"/>
      <c r="V770"/>
      <c r="W770"/>
      <c r="X770"/>
      <c r="Y770"/>
      <c r="Z770"/>
      <c r="AA770"/>
      <c r="AB770"/>
      <c r="AC770"/>
      <c r="AD770"/>
      <c r="AE770"/>
      <c r="AF770"/>
      <c r="AG770"/>
      <c r="AH770"/>
      <c r="AI770"/>
      <c r="AJ770"/>
      <c r="AK770"/>
      <c r="AL770"/>
      <c r="AM770"/>
      <c r="AN770"/>
    </row>
    <row r="771" spans="13:40" x14ac:dyDescent="0.25">
      <c r="M771"/>
      <c r="N771" s="1"/>
      <c r="O771" s="1"/>
      <c r="P771" s="1"/>
      <c r="Q771"/>
      <c r="R771"/>
      <c r="S771"/>
      <c r="T771"/>
      <c r="U771"/>
      <c r="V771"/>
      <c r="W771"/>
      <c r="X771"/>
      <c r="Y771"/>
      <c r="Z771"/>
      <c r="AA771"/>
      <c r="AB771"/>
      <c r="AC771"/>
      <c r="AD771"/>
      <c r="AE771"/>
      <c r="AF771"/>
      <c r="AG771"/>
      <c r="AH771"/>
      <c r="AI771"/>
      <c r="AJ771"/>
      <c r="AK771"/>
      <c r="AL771"/>
      <c r="AM771"/>
      <c r="AN771"/>
    </row>
    <row r="772" spans="13:40" x14ac:dyDescent="0.25">
      <c r="M772"/>
      <c r="N772" s="1"/>
      <c r="O772" s="1"/>
      <c r="P772" s="1"/>
      <c r="Q772"/>
      <c r="R772"/>
      <c r="S772"/>
      <c r="T772"/>
      <c r="U772"/>
      <c r="V772"/>
      <c r="W772"/>
      <c r="X772"/>
      <c r="Y772"/>
      <c r="Z772"/>
      <c r="AA772"/>
      <c r="AB772"/>
      <c r="AC772"/>
      <c r="AD772"/>
      <c r="AE772"/>
      <c r="AF772"/>
      <c r="AG772"/>
      <c r="AH772"/>
      <c r="AI772"/>
      <c r="AJ772"/>
      <c r="AK772"/>
      <c r="AL772"/>
      <c r="AM772"/>
      <c r="AN772"/>
    </row>
    <row r="773" spans="13:40" x14ac:dyDescent="0.25">
      <c r="M773"/>
      <c r="N773" s="1"/>
      <c r="O773" s="1"/>
      <c r="P773" s="1"/>
      <c r="Q773"/>
      <c r="R773"/>
      <c r="S773"/>
      <c r="T773"/>
      <c r="U773"/>
      <c r="V773"/>
      <c r="W773"/>
      <c r="X773"/>
      <c r="Y773"/>
      <c r="Z773"/>
      <c r="AA773"/>
      <c r="AB773"/>
      <c r="AC773"/>
      <c r="AD773"/>
      <c r="AE773"/>
      <c r="AF773"/>
      <c r="AG773"/>
      <c r="AH773"/>
      <c r="AI773"/>
      <c r="AJ773"/>
      <c r="AK773"/>
      <c r="AL773"/>
      <c r="AM773"/>
      <c r="AN773"/>
    </row>
    <row r="774" spans="13:40" x14ac:dyDescent="0.25">
      <c r="M774"/>
      <c r="N774" s="1"/>
      <c r="O774" s="1"/>
      <c r="P774" s="1"/>
      <c r="Q774"/>
      <c r="R774"/>
      <c r="S774"/>
      <c r="T774"/>
      <c r="U774"/>
      <c r="V774"/>
      <c r="W774"/>
      <c r="X774"/>
      <c r="Y774"/>
      <c r="Z774"/>
      <c r="AA774"/>
      <c r="AB774"/>
      <c r="AC774"/>
      <c r="AD774"/>
      <c r="AE774"/>
      <c r="AF774"/>
      <c r="AG774"/>
      <c r="AH774"/>
      <c r="AI774"/>
      <c r="AJ774"/>
      <c r="AK774"/>
      <c r="AL774"/>
      <c r="AM774"/>
      <c r="AN774"/>
    </row>
    <row r="775" spans="13:40" x14ac:dyDescent="0.25">
      <c r="M775"/>
      <c r="N775" s="1"/>
      <c r="O775" s="1"/>
      <c r="P775" s="1"/>
      <c r="Q775"/>
      <c r="R775"/>
      <c r="S775"/>
      <c r="T775"/>
      <c r="U775"/>
      <c r="V775"/>
      <c r="W775"/>
      <c r="X775"/>
      <c r="Y775"/>
      <c r="Z775"/>
      <c r="AA775"/>
      <c r="AB775"/>
      <c r="AC775"/>
      <c r="AD775"/>
      <c r="AE775"/>
      <c r="AF775"/>
      <c r="AG775"/>
      <c r="AH775"/>
      <c r="AI775"/>
      <c r="AJ775"/>
      <c r="AK775"/>
      <c r="AL775"/>
      <c r="AM775"/>
      <c r="AN775"/>
    </row>
    <row r="776" spans="13:40" x14ac:dyDescent="0.25">
      <c r="M776"/>
      <c r="N776" s="1"/>
      <c r="O776" s="1"/>
      <c r="P776" s="1"/>
      <c r="Q776"/>
      <c r="R776"/>
      <c r="S776"/>
      <c r="T776"/>
      <c r="U776"/>
      <c r="V776"/>
      <c r="W776"/>
      <c r="X776"/>
      <c r="Y776"/>
      <c r="Z776"/>
      <c r="AA776"/>
      <c r="AB776"/>
      <c r="AC776"/>
      <c r="AD776"/>
      <c r="AE776"/>
      <c r="AF776"/>
      <c r="AG776"/>
      <c r="AH776"/>
      <c r="AI776"/>
      <c r="AJ776"/>
      <c r="AK776"/>
      <c r="AL776"/>
      <c r="AM776"/>
      <c r="AN776"/>
    </row>
    <row r="777" spans="13:40" x14ac:dyDescent="0.25">
      <c r="M777"/>
      <c r="N777" s="1"/>
      <c r="O777" s="1"/>
      <c r="P777" s="1"/>
      <c r="Q777"/>
      <c r="R777"/>
      <c r="S777"/>
      <c r="T777"/>
      <c r="U777"/>
      <c r="V777"/>
      <c r="W777"/>
      <c r="X777"/>
      <c r="Y777"/>
      <c r="Z777"/>
      <c r="AA777"/>
      <c r="AB777"/>
      <c r="AC777"/>
      <c r="AD777"/>
      <c r="AE777"/>
      <c r="AF777"/>
      <c r="AG777"/>
      <c r="AH777"/>
      <c r="AI777"/>
      <c r="AJ777"/>
      <c r="AK777"/>
      <c r="AL777"/>
      <c r="AM777"/>
      <c r="AN777"/>
    </row>
    <row r="778" spans="13:40" x14ac:dyDescent="0.25">
      <c r="M778"/>
      <c r="N778" s="1"/>
      <c r="O778" s="1"/>
      <c r="P778" s="1"/>
      <c r="Q778"/>
      <c r="R778"/>
      <c r="S778"/>
      <c r="T778"/>
      <c r="U778"/>
      <c r="V778"/>
      <c r="W778"/>
      <c r="X778"/>
      <c r="Y778"/>
      <c r="Z778"/>
      <c r="AA778"/>
      <c r="AB778"/>
      <c r="AC778"/>
      <c r="AD778"/>
      <c r="AE778"/>
      <c r="AF778"/>
      <c r="AG778"/>
      <c r="AH778"/>
      <c r="AI778"/>
      <c r="AJ778"/>
      <c r="AK778"/>
      <c r="AL778"/>
      <c r="AM778"/>
      <c r="AN778"/>
    </row>
    <row r="779" spans="13:40" x14ac:dyDescent="0.25">
      <c r="M779"/>
      <c r="N779" s="1"/>
      <c r="O779" s="1"/>
      <c r="P779" s="1"/>
      <c r="Q779"/>
      <c r="R779"/>
      <c r="S779"/>
      <c r="T779"/>
      <c r="U779"/>
      <c r="V779"/>
      <c r="W779"/>
      <c r="X779"/>
      <c r="Y779"/>
      <c r="Z779"/>
      <c r="AA779"/>
      <c r="AB779"/>
      <c r="AC779"/>
      <c r="AD779"/>
      <c r="AE779"/>
      <c r="AF779"/>
      <c r="AG779"/>
      <c r="AH779"/>
      <c r="AI779"/>
      <c r="AJ779"/>
      <c r="AK779"/>
      <c r="AL779"/>
      <c r="AM779"/>
      <c r="AN779"/>
    </row>
    <row r="780" spans="13:40" x14ac:dyDescent="0.25">
      <c r="M780"/>
      <c r="N780" s="1"/>
      <c r="O780" s="1"/>
      <c r="P780" s="1"/>
      <c r="Q780"/>
      <c r="R780"/>
      <c r="S780"/>
      <c r="T780"/>
      <c r="U780"/>
      <c r="V780"/>
      <c r="W780"/>
      <c r="X780"/>
      <c r="Y780"/>
      <c r="Z780"/>
      <c r="AA780"/>
      <c r="AB780"/>
      <c r="AC780"/>
      <c r="AD780"/>
      <c r="AE780"/>
      <c r="AF780"/>
      <c r="AG780"/>
      <c r="AH780"/>
      <c r="AI780"/>
      <c r="AJ780"/>
      <c r="AK780"/>
      <c r="AL780"/>
      <c r="AM780"/>
      <c r="AN780"/>
    </row>
    <row r="781" spans="13:40" x14ac:dyDescent="0.25">
      <c r="M781"/>
      <c r="N781" s="1"/>
      <c r="O781" s="1"/>
      <c r="P781" s="1"/>
      <c r="Q781"/>
      <c r="R781"/>
      <c r="S781"/>
      <c r="T781"/>
      <c r="U781"/>
      <c r="V781"/>
      <c r="W781"/>
      <c r="X781"/>
      <c r="Y781"/>
      <c r="Z781"/>
      <c r="AA781"/>
      <c r="AB781"/>
      <c r="AC781"/>
      <c r="AD781"/>
      <c r="AE781"/>
      <c r="AF781"/>
      <c r="AG781"/>
      <c r="AH781"/>
      <c r="AI781"/>
      <c r="AJ781"/>
      <c r="AK781"/>
      <c r="AL781"/>
      <c r="AM781"/>
      <c r="AN781"/>
    </row>
    <row r="782" spans="13:40" x14ac:dyDescent="0.25">
      <c r="M782"/>
      <c r="N782" s="1"/>
      <c r="O782" s="1"/>
      <c r="P782" s="1"/>
      <c r="Q782"/>
      <c r="R782"/>
      <c r="S782"/>
      <c r="T782"/>
      <c r="U782"/>
      <c r="V782"/>
      <c r="W782"/>
      <c r="X782"/>
      <c r="Y782"/>
      <c r="Z782"/>
      <c r="AA782"/>
      <c r="AB782"/>
      <c r="AC782"/>
      <c r="AD782"/>
      <c r="AE782"/>
      <c r="AF782"/>
      <c r="AG782"/>
      <c r="AH782"/>
      <c r="AI782"/>
      <c r="AJ782"/>
      <c r="AK782"/>
      <c r="AL782"/>
      <c r="AM782"/>
      <c r="AN782"/>
    </row>
    <row r="783" spans="13:40" x14ac:dyDescent="0.25">
      <c r="M783"/>
      <c r="N783" s="1"/>
      <c r="O783" s="1"/>
      <c r="P783" s="1"/>
      <c r="Q783"/>
      <c r="R783"/>
      <c r="S783"/>
      <c r="T783"/>
      <c r="U783"/>
      <c r="V783"/>
      <c r="W783"/>
      <c r="X783"/>
      <c r="Y783"/>
      <c r="Z783"/>
      <c r="AA783"/>
      <c r="AB783"/>
      <c r="AC783"/>
      <c r="AD783"/>
      <c r="AE783"/>
      <c r="AF783"/>
      <c r="AG783"/>
      <c r="AH783"/>
      <c r="AI783"/>
      <c r="AJ783"/>
      <c r="AK783"/>
      <c r="AL783"/>
      <c r="AM783"/>
      <c r="AN783"/>
    </row>
    <row r="784" spans="13:40" x14ac:dyDescent="0.25">
      <c r="M784"/>
      <c r="N784" s="1"/>
      <c r="O784" s="1"/>
      <c r="P784" s="1"/>
      <c r="Q784"/>
      <c r="R784"/>
      <c r="S784"/>
      <c r="T784"/>
      <c r="U784"/>
      <c r="V784"/>
      <c r="W784"/>
      <c r="X784"/>
      <c r="Y784"/>
      <c r="Z784"/>
      <c r="AA784"/>
      <c r="AB784"/>
      <c r="AC784"/>
      <c r="AD784"/>
      <c r="AE784"/>
      <c r="AF784"/>
      <c r="AG784"/>
      <c r="AH784"/>
      <c r="AI784"/>
      <c r="AJ784"/>
      <c r="AK784"/>
      <c r="AL784"/>
      <c r="AM784"/>
      <c r="AN784"/>
    </row>
    <row r="785" spans="13:40" x14ac:dyDescent="0.25">
      <c r="M785"/>
      <c r="N785" s="1"/>
      <c r="O785" s="1"/>
      <c r="P785" s="1"/>
      <c r="Q785"/>
      <c r="R785"/>
      <c r="S785"/>
      <c r="T785"/>
      <c r="U785"/>
      <c r="V785"/>
      <c r="W785"/>
      <c r="X785"/>
      <c r="Y785"/>
      <c r="Z785"/>
      <c r="AA785"/>
      <c r="AB785"/>
      <c r="AC785"/>
      <c r="AD785"/>
      <c r="AE785"/>
      <c r="AF785"/>
      <c r="AG785"/>
      <c r="AH785"/>
      <c r="AI785"/>
      <c r="AJ785"/>
      <c r="AK785"/>
      <c r="AL785"/>
      <c r="AM785"/>
      <c r="AN785"/>
    </row>
    <row r="786" spans="13:40" x14ac:dyDescent="0.25">
      <c r="M786"/>
      <c r="N786" s="1"/>
      <c r="O786" s="1"/>
      <c r="P786" s="1"/>
      <c r="Q786"/>
      <c r="R786"/>
      <c r="S786"/>
      <c r="T786"/>
      <c r="U786"/>
      <c r="V786"/>
      <c r="W786"/>
      <c r="X786"/>
      <c r="Y786"/>
      <c r="Z786"/>
      <c r="AA786"/>
      <c r="AB786"/>
      <c r="AC786"/>
      <c r="AD786"/>
      <c r="AE786"/>
      <c r="AF786"/>
      <c r="AG786"/>
      <c r="AH786"/>
      <c r="AI786"/>
      <c r="AJ786"/>
      <c r="AK786"/>
      <c r="AL786"/>
      <c r="AM786"/>
      <c r="AN786"/>
    </row>
    <row r="787" spans="13:40" x14ac:dyDescent="0.25">
      <c r="M787"/>
      <c r="N787" s="1"/>
      <c r="O787" s="1"/>
      <c r="P787" s="1"/>
      <c r="Q787"/>
      <c r="R787"/>
      <c r="S787"/>
      <c r="T787"/>
      <c r="U787"/>
      <c r="V787"/>
      <c r="W787"/>
      <c r="X787"/>
      <c r="Y787"/>
      <c r="Z787"/>
      <c r="AA787"/>
      <c r="AB787"/>
      <c r="AC787"/>
      <c r="AD787"/>
      <c r="AE787"/>
      <c r="AF787"/>
      <c r="AG787"/>
      <c r="AH787"/>
      <c r="AI787"/>
      <c r="AJ787"/>
      <c r="AK787"/>
      <c r="AL787"/>
      <c r="AM787"/>
      <c r="AN787"/>
    </row>
    <row r="788" spans="13:40" x14ac:dyDescent="0.25">
      <c r="M788"/>
      <c r="N788" s="1"/>
      <c r="O788" s="1"/>
      <c r="P788" s="1"/>
      <c r="Q788"/>
      <c r="R788"/>
      <c r="S788"/>
      <c r="T788"/>
      <c r="U788"/>
      <c r="V788"/>
      <c r="W788"/>
      <c r="X788"/>
      <c r="Y788"/>
      <c r="Z788"/>
      <c r="AA788"/>
      <c r="AB788"/>
      <c r="AC788"/>
      <c r="AD788"/>
      <c r="AE788"/>
      <c r="AF788"/>
      <c r="AG788"/>
      <c r="AH788"/>
      <c r="AI788"/>
      <c r="AJ788"/>
      <c r="AK788"/>
      <c r="AL788"/>
      <c r="AM788"/>
      <c r="AN788"/>
    </row>
    <row r="789" spans="13:40" x14ac:dyDescent="0.25">
      <c r="M789"/>
      <c r="N789" s="1"/>
      <c r="O789" s="1"/>
      <c r="P789" s="1"/>
      <c r="Q789"/>
      <c r="R789"/>
      <c r="S789"/>
      <c r="T789"/>
      <c r="U789"/>
      <c r="V789"/>
      <c r="W789"/>
      <c r="X789"/>
      <c r="Y789"/>
      <c r="Z789"/>
      <c r="AA789"/>
      <c r="AB789"/>
      <c r="AC789"/>
      <c r="AD789"/>
      <c r="AE789"/>
      <c r="AF789"/>
      <c r="AG789"/>
      <c r="AH789"/>
      <c r="AI789"/>
      <c r="AJ789"/>
      <c r="AK789"/>
      <c r="AL789"/>
      <c r="AM789"/>
      <c r="AN789"/>
    </row>
    <row r="790" spans="13:40" x14ac:dyDescent="0.25">
      <c r="M790"/>
      <c r="N790" s="1"/>
      <c r="O790" s="1"/>
      <c r="P790" s="1"/>
      <c r="Q790"/>
      <c r="R790"/>
      <c r="S790"/>
      <c r="T790"/>
      <c r="U790"/>
      <c r="V790"/>
      <c r="W790"/>
      <c r="X790"/>
      <c r="Y790"/>
      <c r="Z790"/>
      <c r="AA790"/>
      <c r="AB790"/>
      <c r="AC790"/>
      <c r="AD790"/>
      <c r="AE790"/>
      <c r="AF790"/>
      <c r="AG790"/>
      <c r="AH790"/>
      <c r="AI790"/>
      <c r="AJ790"/>
      <c r="AK790"/>
      <c r="AL790"/>
      <c r="AM790"/>
      <c r="AN790"/>
    </row>
    <row r="791" spans="13:40" x14ac:dyDescent="0.25">
      <c r="M791"/>
      <c r="N791" s="1"/>
      <c r="O791" s="1"/>
      <c r="P791" s="1"/>
      <c r="Q791"/>
      <c r="R791"/>
      <c r="S791"/>
      <c r="T791"/>
      <c r="U791"/>
      <c r="V791"/>
      <c r="W791"/>
      <c r="X791"/>
      <c r="Y791"/>
      <c r="Z791"/>
      <c r="AA791"/>
      <c r="AB791"/>
      <c r="AC791"/>
      <c r="AD791"/>
      <c r="AE791"/>
      <c r="AF791"/>
      <c r="AG791"/>
      <c r="AH791"/>
      <c r="AI791"/>
      <c r="AJ791"/>
      <c r="AK791"/>
      <c r="AL791"/>
      <c r="AM791"/>
      <c r="AN791"/>
    </row>
    <row r="792" spans="13:40" x14ac:dyDescent="0.25">
      <c r="M792"/>
      <c r="N792" s="1"/>
      <c r="O792" s="1"/>
      <c r="P792" s="1"/>
      <c r="Q792"/>
      <c r="R792"/>
      <c r="S792"/>
      <c r="T792"/>
      <c r="U792"/>
      <c r="V792"/>
      <c r="W792"/>
      <c r="X792"/>
      <c r="Y792"/>
      <c r="Z792"/>
      <c r="AA792"/>
      <c r="AB792"/>
      <c r="AC792"/>
      <c r="AD792"/>
      <c r="AE792"/>
      <c r="AF792"/>
      <c r="AG792"/>
      <c r="AH792"/>
      <c r="AI792"/>
      <c r="AJ792"/>
      <c r="AK792"/>
      <c r="AL792"/>
      <c r="AM792"/>
      <c r="AN792"/>
    </row>
    <row r="793" spans="13:40" x14ac:dyDescent="0.25">
      <c r="M793"/>
      <c r="N793" s="1"/>
      <c r="O793" s="1"/>
      <c r="P793" s="1"/>
      <c r="Q793"/>
      <c r="R793"/>
      <c r="S793"/>
      <c r="T793"/>
      <c r="U793"/>
      <c r="V793"/>
      <c r="W793"/>
      <c r="X793"/>
      <c r="Y793"/>
      <c r="Z793"/>
      <c r="AA793"/>
      <c r="AB793"/>
      <c r="AC793"/>
      <c r="AD793"/>
      <c r="AE793"/>
      <c r="AF793"/>
      <c r="AG793"/>
      <c r="AH793"/>
      <c r="AI793"/>
      <c r="AJ793"/>
      <c r="AK793"/>
      <c r="AL793"/>
      <c r="AM793"/>
      <c r="AN793"/>
    </row>
    <row r="794" spans="13:40" x14ac:dyDescent="0.25">
      <c r="M794"/>
      <c r="N794" s="1"/>
      <c r="O794" s="1"/>
      <c r="P794" s="1"/>
      <c r="Q794"/>
      <c r="R794"/>
      <c r="S794"/>
      <c r="T794"/>
      <c r="U794"/>
      <c r="V794"/>
      <c r="W794"/>
      <c r="X794"/>
      <c r="Y794"/>
      <c r="Z794"/>
      <c r="AA794"/>
      <c r="AB794"/>
      <c r="AC794"/>
      <c r="AD794"/>
      <c r="AE794"/>
      <c r="AF794"/>
      <c r="AG794"/>
      <c r="AH794"/>
      <c r="AI794"/>
      <c r="AJ794"/>
      <c r="AK794"/>
      <c r="AL794"/>
      <c r="AM794"/>
      <c r="AN794"/>
    </row>
    <row r="795" spans="13:40" x14ac:dyDescent="0.25">
      <c r="M795"/>
      <c r="N795" s="1"/>
      <c r="O795" s="1"/>
      <c r="P795" s="1"/>
      <c r="Q795"/>
      <c r="R795"/>
      <c r="S795"/>
      <c r="T795"/>
      <c r="U795"/>
      <c r="V795"/>
      <c r="W795"/>
      <c r="X795"/>
      <c r="Y795"/>
      <c r="Z795"/>
      <c r="AA795"/>
      <c r="AB795"/>
      <c r="AC795"/>
      <c r="AD795"/>
      <c r="AE795"/>
      <c r="AF795"/>
      <c r="AG795"/>
      <c r="AH795"/>
      <c r="AI795"/>
      <c r="AJ795"/>
      <c r="AK795"/>
      <c r="AL795"/>
      <c r="AM795"/>
      <c r="AN795"/>
    </row>
    <row r="796" spans="13:40" x14ac:dyDescent="0.25">
      <c r="M796"/>
      <c r="N796" s="1"/>
      <c r="O796" s="1"/>
      <c r="P796" s="1"/>
      <c r="Q796"/>
      <c r="R796"/>
      <c r="S796"/>
      <c r="T796"/>
      <c r="U796"/>
      <c r="V796"/>
      <c r="W796"/>
      <c r="X796"/>
      <c r="Y796"/>
      <c r="Z796"/>
      <c r="AA796"/>
      <c r="AB796"/>
      <c r="AC796"/>
      <c r="AD796"/>
      <c r="AE796"/>
      <c r="AF796"/>
      <c r="AG796"/>
      <c r="AH796"/>
      <c r="AI796"/>
      <c r="AJ796"/>
      <c r="AK796"/>
      <c r="AL796"/>
      <c r="AM796"/>
      <c r="AN796"/>
    </row>
    <row r="797" spans="13:40" x14ac:dyDescent="0.25">
      <c r="M797"/>
      <c r="N797" s="1"/>
      <c r="O797" s="1"/>
      <c r="P797" s="1"/>
      <c r="Q797"/>
      <c r="R797"/>
      <c r="S797"/>
      <c r="T797"/>
      <c r="U797"/>
      <c r="V797"/>
      <c r="W797"/>
      <c r="X797"/>
      <c r="Y797"/>
      <c r="Z797"/>
      <c r="AA797"/>
      <c r="AB797"/>
      <c r="AC797"/>
      <c r="AD797"/>
      <c r="AE797"/>
      <c r="AF797"/>
      <c r="AG797"/>
      <c r="AH797"/>
      <c r="AI797"/>
      <c r="AJ797"/>
      <c r="AK797"/>
      <c r="AL797"/>
      <c r="AM797"/>
      <c r="AN797"/>
    </row>
    <row r="798" spans="13:40" x14ac:dyDescent="0.25">
      <c r="M798"/>
      <c r="N798" s="1"/>
      <c r="O798" s="1"/>
      <c r="P798" s="1"/>
      <c r="Q798"/>
      <c r="R798"/>
      <c r="S798"/>
      <c r="T798"/>
      <c r="U798"/>
      <c r="V798"/>
      <c r="W798"/>
      <c r="X798"/>
      <c r="Y798"/>
      <c r="Z798"/>
      <c r="AA798"/>
      <c r="AB798"/>
      <c r="AC798"/>
      <c r="AD798"/>
      <c r="AE798"/>
      <c r="AF798"/>
      <c r="AG798"/>
      <c r="AH798"/>
      <c r="AI798"/>
      <c r="AJ798"/>
      <c r="AK798"/>
      <c r="AL798"/>
      <c r="AM798"/>
      <c r="AN798"/>
    </row>
    <row r="799" spans="13:40" x14ac:dyDescent="0.25">
      <c r="M799"/>
      <c r="N799" s="1"/>
      <c r="O799" s="1"/>
      <c r="P799" s="1"/>
      <c r="Q799"/>
      <c r="R799"/>
      <c r="S799"/>
      <c r="T799"/>
      <c r="U799"/>
      <c r="V799"/>
      <c r="W799"/>
      <c r="X799"/>
      <c r="Y799"/>
      <c r="Z799"/>
      <c r="AA799"/>
      <c r="AB799"/>
      <c r="AC799"/>
      <c r="AD799"/>
      <c r="AE799"/>
      <c r="AF799"/>
      <c r="AG799"/>
      <c r="AH799"/>
      <c r="AI799"/>
      <c r="AJ799"/>
      <c r="AK799"/>
      <c r="AL799"/>
      <c r="AM799"/>
      <c r="AN799"/>
    </row>
    <row r="800" spans="13:40" x14ac:dyDescent="0.25">
      <c r="M800"/>
      <c r="N800" s="1"/>
      <c r="O800" s="1"/>
      <c r="P800" s="1"/>
      <c r="Q800"/>
      <c r="R800"/>
      <c r="S800"/>
      <c r="T800"/>
      <c r="U800"/>
      <c r="V800"/>
      <c r="W800"/>
      <c r="X800"/>
      <c r="Y800"/>
      <c r="Z800"/>
      <c r="AA800"/>
      <c r="AB800"/>
      <c r="AC800"/>
      <c r="AD800"/>
      <c r="AE800"/>
      <c r="AF800"/>
      <c r="AG800"/>
      <c r="AH800"/>
      <c r="AI800"/>
      <c r="AJ800"/>
      <c r="AK800"/>
      <c r="AL800"/>
      <c r="AM800"/>
      <c r="AN800"/>
    </row>
    <row r="801" spans="13:40" x14ac:dyDescent="0.25">
      <c r="M801"/>
      <c r="N801" s="1"/>
      <c r="O801" s="1"/>
      <c r="P801" s="1"/>
      <c r="Q801"/>
      <c r="R801"/>
      <c r="S801"/>
      <c r="T801"/>
      <c r="U801"/>
      <c r="V801"/>
      <c r="W801"/>
      <c r="X801"/>
      <c r="Y801"/>
      <c r="Z801"/>
      <c r="AA801"/>
      <c r="AB801"/>
      <c r="AC801"/>
      <c r="AD801"/>
      <c r="AE801"/>
      <c r="AF801"/>
      <c r="AG801"/>
      <c r="AH801"/>
      <c r="AI801"/>
      <c r="AJ801"/>
      <c r="AK801"/>
      <c r="AL801"/>
      <c r="AM801"/>
      <c r="AN801"/>
    </row>
    <row r="802" spans="13:40" x14ac:dyDescent="0.25">
      <c r="M802"/>
      <c r="N802" s="1"/>
      <c r="O802" s="1"/>
      <c r="P802" s="1"/>
      <c r="Q802"/>
      <c r="R802"/>
      <c r="S802"/>
      <c r="T802"/>
      <c r="U802"/>
      <c r="V802"/>
      <c r="W802"/>
      <c r="X802"/>
      <c r="Y802"/>
      <c r="Z802"/>
      <c r="AA802"/>
      <c r="AB802"/>
      <c r="AC802"/>
      <c r="AD802"/>
      <c r="AE802"/>
      <c r="AF802"/>
      <c r="AG802"/>
      <c r="AH802"/>
      <c r="AI802"/>
      <c r="AJ802"/>
      <c r="AK802"/>
      <c r="AL802"/>
      <c r="AM802"/>
      <c r="AN802"/>
    </row>
    <row r="803" spans="13:40" x14ac:dyDescent="0.25">
      <c r="M803"/>
      <c r="N803" s="1"/>
      <c r="O803" s="1"/>
      <c r="P803" s="1"/>
      <c r="Q803"/>
      <c r="R803"/>
      <c r="S803"/>
      <c r="T803"/>
      <c r="U803"/>
      <c r="V803"/>
      <c r="W803"/>
      <c r="X803"/>
      <c r="Y803"/>
      <c r="Z803"/>
      <c r="AA803"/>
      <c r="AB803"/>
      <c r="AC803"/>
      <c r="AD803"/>
      <c r="AE803"/>
      <c r="AF803"/>
      <c r="AG803"/>
      <c r="AH803"/>
      <c r="AI803"/>
      <c r="AJ803"/>
      <c r="AK803"/>
      <c r="AL803"/>
      <c r="AM803"/>
      <c r="AN803"/>
    </row>
    <row r="804" spans="13:40" x14ac:dyDescent="0.25">
      <c r="M804"/>
      <c r="N804" s="1"/>
      <c r="O804" s="1"/>
      <c r="P804" s="1"/>
      <c r="Q804"/>
      <c r="R804"/>
      <c r="S804"/>
      <c r="T804"/>
      <c r="U804"/>
      <c r="V804"/>
      <c r="W804"/>
      <c r="X804"/>
      <c r="Y804"/>
      <c r="Z804"/>
      <c r="AA804"/>
      <c r="AB804"/>
      <c r="AC804"/>
      <c r="AD804"/>
      <c r="AE804"/>
      <c r="AF804"/>
      <c r="AG804"/>
      <c r="AH804"/>
      <c r="AI804"/>
      <c r="AJ804"/>
      <c r="AK804"/>
      <c r="AL804"/>
      <c r="AM804"/>
      <c r="AN804"/>
    </row>
    <row r="805" spans="13:40" x14ac:dyDescent="0.25">
      <c r="M805"/>
      <c r="N805" s="1"/>
      <c r="O805" s="1"/>
      <c r="P805" s="1"/>
      <c r="Q805"/>
      <c r="R805"/>
      <c r="S805"/>
      <c r="T805"/>
      <c r="U805"/>
      <c r="V805"/>
      <c r="W805"/>
      <c r="X805"/>
      <c r="Y805"/>
      <c r="Z805"/>
      <c r="AA805"/>
      <c r="AB805"/>
      <c r="AC805"/>
      <c r="AD805"/>
      <c r="AE805"/>
      <c r="AF805"/>
      <c r="AG805"/>
      <c r="AH805"/>
      <c r="AI805"/>
      <c r="AJ805"/>
      <c r="AK805"/>
      <c r="AL805"/>
      <c r="AM805"/>
      <c r="AN805"/>
    </row>
    <row r="806" spans="13:40" x14ac:dyDescent="0.25">
      <c r="M806"/>
      <c r="N806" s="1"/>
      <c r="O806" s="1"/>
      <c r="P806" s="1"/>
      <c r="Q806"/>
      <c r="R806"/>
      <c r="S806"/>
      <c r="T806"/>
      <c r="U806"/>
      <c r="V806"/>
      <c r="W806"/>
      <c r="X806"/>
      <c r="Y806"/>
      <c r="Z806"/>
      <c r="AA806"/>
      <c r="AB806"/>
      <c r="AC806"/>
      <c r="AD806"/>
      <c r="AE806"/>
      <c r="AF806"/>
      <c r="AG806"/>
      <c r="AH806"/>
      <c r="AI806"/>
      <c r="AJ806"/>
      <c r="AK806"/>
      <c r="AL806"/>
      <c r="AM806"/>
      <c r="AN806"/>
    </row>
    <row r="807" spans="13:40" x14ac:dyDescent="0.25">
      <c r="M807"/>
      <c r="N807" s="1"/>
      <c r="O807" s="1"/>
      <c r="P807" s="1"/>
      <c r="Q807"/>
      <c r="R807"/>
      <c r="S807"/>
      <c r="T807"/>
      <c r="U807"/>
      <c r="V807"/>
      <c r="W807"/>
      <c r="X807"/>
      <c r="Y807"/>
      <c r="Z807"/>
      <c r="AA807"/>
      <c r="AB807"/>
      <c r="AC807"/>
      <c r="AD807"/>
      <c r="AE807"/>
      <c r="AF807"/>
      <c r="AG807"/>
      <c r="AH807"/>
      <c r="AI807"/>
      <c r="AJ807"/>
      <c r="AK807"/>
      <c r="AL807"/>
      <c r="AM807"/>
      <c r="AN807"/>
    </row>
    <row r="808" spans="13:40" x14ac:dyDescent="0.25">
      <c r="M808"/>
      <c r="N808" s="1"/>
      <c r="O808" s="1"/>
      <c r="P808" s="1"/>
      <c r="Q808"/>
      <c r="R808"/>
      <c r="S808"/>
      <c r="T808"/>
      <c r="U808"/>
      <c r="V808"/>
      <c r="W808"/>
      <c r="X808"/>
      <c r="Y808"/>
      <c r="Z808"/>
      <c r="AA808"/>
      <c r="AB808"/>
      <c r="AC808"/>
      <c r="AD808"/>
      <c r="AE808"/>
      <c r="AF808"/>
      <c r="AG808"/>
      <c r="AH808"/>
      <c r="AI808"/>
      <c r="AJ808"/>
      <c r="AK808"/>
      <c r="AL808"/>
      <c r="AM808"/>
      <c r="AN808"/>
    </row>
    <row r="809" spans="13:40" x14ac:dyDescent="0.25">
      <c r="M809"/>
      <c r="N809" s="1"/>
      <c r="O809" s="1"/>
      <c r="P809" s="1"/>
      <c r="Q809"/>
      <c r="R809"/>
      <c r="S809"/>
      <c r="T809"/>
      <c r="U809"/>
      <c r="V809"/>
      <c r="W809"/>
      <c r="X809"/>
      <c r="Y809"/>
      <c r="Z809"/>
      <c r="AA809"/>
      <c r="AB809"/>
      <c r="AC809"/>
      <c r="AD809"/>
      <c r="AE809"/>
      <c r="AF809"/>
      <c r="AG809"/>
      <c r="AH809"/>
      <c r="AI809"/>
      <c r="AJ809"/>
      <c r="AK809"/>
      <c r="AL809"/>
      <c r="AM809"/>
      <c r="AN809"/>
    </row>
    <row r="810" spans="13:40" x14ac:dyDescent="0.25">
      <c r="M810"/>
      <c r="N810" s="1"/>
      <c r="O810" s="1"/>
      <c r="P810" s="1"/>
      <c r="Q810"/>
      <c r="R810"/>
      <c r="S810"/>
      <c r="T810"/>
      <c r="U810"/>
      <c r="V810"/>
      <c r="W810"/>
      <c r="X810"/>
      <c r="Y810"/>
      <c r="Z810"/>
      <c r="AA810"/>
      <c r="AB810"/>
      <c r="AC810"/>
      <c r="AD810"/>
      <c r="AE810"/>
      <c r="AF810"/>
      <c r="AG810"/>
      <c r="AH810"/>
      <c r="AI810"/>
      <c r="AJ810"/>
      <c r="AK810"/>
      <c r="AL810"/>
      <c r="AM810"/>
      <c r="AN810"/>
    </row>
    <row r="811" spans="13:40" x14ac:dyDescent="0.25">
      <c r="M811"/>
      <c r="N811" s="1"/>
      <c r="O811" s="1"/>
      <c r="P811" s="1"/>
      <c r="Q811"/>
      <c r="R811"/>
      <c r="S811"/>
      <c r="T811"/>
      <c r="U811"/>
      <c r="V811"/>
      <c r="W811"/>
      <c r="X811"/>
      <c r="Y811"/>
      <c r="Z811"/>
      <c r="AA811"/>
      <c r="AB811"/>
      <c r="AC811"/>
      <c r="AD811"/>
      <c r="AE811"/>
      <c r="AF811"/>
      <c r="AG811"/>
      <c r="AH811"/>
      <c r="AI811"/>
      <c r="AJ811"/>
      <c r="AK811"/>
      <c r="AL811"/>
      <c r="AM811"/>
      <c r="AN811"/>
    </row>
    <row r="812" spans="13:40" x14ac:dyDescent="0.25">
      <c r="M812"/>
      <c r="N812" s="1"/>
      <c r="O812" s="1"/>
      <c r="P812" s="1"/>
      <c r="Q812"/>
      <c r="R812"/>
      <c r="S812"/>
      <c r="T812"/>
      <c r="U812"/>
      <c r="V812"/>
      <c r="W812"/>
      <c r="X812"/>
      <c r="Y812"/>
      <c r="Z812"/>
      <c r="AA812"/>
      <c r="AB812"/>
      <c r="AC812"/>
      <c r="AD812"/>
      <c r="AE812"/>
      <c r="AF812"/>
      <c r="AG812"/>
      <c r="AH812"/>
      <c r="AI812"/>
      <c r="AJ812"/>
      <c r="AK812"/>
      <c r="AL812"/>
      <c r="AM812"/>
      <c r="AN812"/>
    </row>
    <row r="813" spans="13:40" x14ac:dyDescent="0.25">
      <c r="M813"/>
      <c r="N813" s="1"/>
      <c r="O813" s="1"/>
      <c r="P813" s="1"/>
      <c r="Q813"/>
      <c r="R813"/>
      <c r="S813"/>
      <c r="T813"/>
      <c r="U813"/>
      <c r="V813"/>
      <c r="W813"/>
      <c r="X813"/>
      <c r="Y813"/>
      <c r="Z813"/>
      <c r="AA813"/>
      <c r="AB813"/>
      <c r="AC813"/>
      <c r="AD813"/>
      <c r="AE813"/>
      <c r="AF813"/>
      <c r="AG813"/>
      <c r="AH813"/>
      <c r="AI813"/>
      <c r="AJ813"/>
      <c r="AK813"/>
      <c r="AL813"/>
      <c r="AM813"/>
      <c r="AN813"/>
    </row>
    <row r="814" spans="13:40" x14ac:dyDescent="0.25">
      <c r="M814"/>
      <c r="N814" s="1"/>
      <c r="O814" s="1"/>
      <c r="P814" s="1"/>
      <c r="Q814"/>
      <c r="R814"/>
      <c r="S814"/>
      <c r="T814"/>
      <c r="U814"/>
      <c r="V814"/>
      <c r="W814"/>
      <c r="X814"/>
      <c r="Y814"/>
      <c r="Z814"/>
      <c r="AA814"/>
      <c r="AB814"/>
      <c r="AC814"/>
      <c r="AD814"/>
      <c r="AE814"/>
      <c r="AF814"/>
      <c r="AG814"/>
      <c r="AH814"/>
      <c r="AI814"/>
      <c r="AJ814"/>
      <c r="AK814"/>
      <c r="AL814"/>
      <c r="AM814"/>
      <c r="AN814"/>
    </row>
    <row r="815" spans="13:40" x14ac:dyDescent="0.25">
      <c r="M815"/>
      <c r="N815" s="1"/>
      <c r="O815" s="1"/>
      <c r="P815" s="1"/>
      <c r="Q815"/>
      <c r="R815"/>
      <c r="S815"/>
      <c r="T815"/>
      <c r="U815"/>
      <c r="V815"/>
      <c r="W815"/>
      <c r="X815"/>
      <c r="Y815"/>
      <c r="Z815"/>
      <c r="AA815"/>
      <c r="AB815"/>
      <c r="AC815"/>
      <c r="AD815"/>
      <c r="AE815"/>
      <c r="AF815"/>
      <c r="AG815"/>
      <c r="AH815"/>
      <c r="AI815"/>
      <c r="AJ815"/>
      <c r="AK815"/>
      <c r="AL815"/>
      <c r="AM815"/>
      <c r="AN815"/>
    </row>
    <row r="816" spans="13:40" x14ac:dyDescent="0.25">
      <c r="M816"/>
      <c r="N816" s="1"/>
      <c r="O816" s="1"/>
      <c r="P816" s="1"/>
      <c r="Q816"/>
      <c r="R816"/>
      <c r="S816"/>
      <c r="T816"/>
      <c r="U816"/>
      <c r="V816"/>
      <c r="W816"/>
      <c r="X816"/>
      <c r="Y816"/>
      <c r="Z816"/>
      <c r="AA816"/>
      <c r="AB816"/>
      <c r="AC816"/>
      <c r="AD816"/>
      <c r="AE816"/>
      <c r="AF816"/>
      <c r="AG816"/>
      <c r="AH816"/>
      <c r="AI816"/>
      <c r="AJ816"/>
      <c r="AK816"/>
      <c r="AL816"/>
      <c r="AM816"/>
      <c r="AN816"/>
    </row>
    <row r="817" spans="13:40" x14ac:dyDescent="0.25">
      <c r="M817"/>
      <c r="N817" s="1"/>
      <c r="O817" s="1"/>
      <c r="P817" s="1"/>
      <c r="Q817"/>
      <c r="R817"/>
      <c r="S817"/>
      <c r="T817"/>
      <c r="U817"/>
      <c r="V817"/>
      <c r="W817"/>
      <c r="X817"/>
      <c r="Y817"/>
      <c r="Z817"/>
      <c r="AA817"/>
      <c r="AB817"/>
      <c r="AC817"/>
      <c r="AD817"/>
      <c r="AE817"/>
      <c r="AF817"/>
      <c r="AG817"/>
      <c r="AH817"/>
      <c r="AI817"/>
      <c r="AJ817"/>
      <c r="AK817"/>
      <c r="AL817"/>
      <c r="AM817"/>
      <c r="AN817"/>
    </row>
    <row r="818" spans="13:40" x14ac:dyDescent="0.25">
      <c r="M818"/>
      <c r="N818" s="1"/>
      <c r="O818" s="1"/>
      <c r="P818" s="1"/>
      <c r="Q818"/>
      <c r="R818"/>
      <c r="S818"/>
      <c r="T818"/>
      <c r="U818"/>
      <c r="V818"/>
      <c r="W818"/>
      <c r="X818"/>
      <c r="Y818"/>
      <c r="Z818"/>
      <c r="AA818"/>
      <c r="AB818"/>
      <c r="AC818"/>
      <c r="AD818"/>
      <c r="AE818"/>
      <c r="AF818"/>
      <c r="AG818"/>
      <c r="AH818"/>
      <c r="AI818"/>
      <c r="AJ818"/>
      <c r="AK818"/>
      <c r="AL818"/>
      <c r="AM818"/>
      <c r="AN818"/>
    </row>
    <row r="819" spans="13:40" x14ac:dyDescent="0.25">
      <c r="M819"/>
      <c r="N819" s="1"/>
      <c r="O819" s="1"/>
      <c r="P819" s="1"/>
      <c r="Q819"/>
      <c r="R819"/>
      <c r="S819"/>
      <c r="T819"/>
      <c r="U819"/>
      <c r="V819"/>
      <c r="W819"/>
      <c r="X819"/>
      <c r="Y819"/>
      <c r="Z819"/>
      <c r="AA819"/>
      <c r="AB819"/>
      <c r="AC819"/>
      <c r="AD819"/>
      <c r="AE819"/>
      <c r="AF819"/>
      <c r="AG819"/>
      <c r="AH819"/>
      <c r="AI819"/>
      <c r="AJ819"/>
      <c r="AK819"/>
      <c r="AL819"/>
      <c r="AM819"/>
      <c r="AN819"/>
    </row>
    <row r="820" spans="13:40" x14ac:dyDescent="0.25">
      <c r="M820"/>
      <c r="N820" s="1"/>
      <c r="O820" s="1"/>
      <c r="P820" s="1"/>
      <c r="Q820"/>
      <c r="R820"/>
      <c r="S820"/>
      <c r="T820"/>
      <c r="U820"/>
      <c r="V820"/>
      <c r="W820"/>
      <c r="X820"/>
      <c r="Y820"/>
      <c r="Z820"/>
      <c r="AA820"/>
      <c r="AB820"/>
      <c r="AC820"/>
      <c r="AD820"/>
      <c r="AE820"/>
      <c r="AF820"/>
      <c r="AG820"/>
      <c r="AH820"/>
      <c r="AI820"/>
      <c r="AJ820"/>
      <c r="AK820"/>
      <c r="AL820"/>
      <c r="AM820"/>
      <c r="AN820"/>
    </row>
    <row r="821" spans="13:40" x14ac:dyDescent="0.25">
      <c r="M821"/>
      <c r="N821" s="1"/>
      <c r="O821" s="1"/>
      <c r="P821" s="1"/>
      <c r="Q821"/>
      <c r="R821"/>
      <c r="S821"/>
      <c r="T821"/>
      <c r="U821"/>
      <c r="V821"/>
      <c r="W821"/>
      <c r="X821"/>
      <c r="Y821"/>
      <c r="Z821"/>
      <c r="AA821"/>
      <c r="AB821"/>
      <c r="AC821"/>
      <c r="AD821"/>
      <c r="AE821"/>
      <c r="AF821"/>
      <c r="AG821"/>
      <c r="AH821"/>
      <c r="AI821"/>
      <c r="AJ821"/>
      <c r="AK821"/>
      <c r="AL821"/>
      <c r="AM821"/>
      <c r="AN821"/>
    </row>
    <row r="822" spans="13:40" x14ac:dyDescent="0.25">
      <c r="M822"/>
      <c r="N822" s="1"/>
      <c r="O822" s="1"/>
      <c r="P822" s="1"/>
      <c r="Q822"/>
      <c r="R822"/>
      <c r="S822"/>
      <c r="T822"/>
      <c r="U822"/>
      <c r="V822"/>
      <c r="W822"/>
      <c r="X822"/>
      <c r="Y822"/>
      <c r="Z822"/>
      <c r="AA822"/>
      <c r="AB822"/>
      <c r="AC822"/>
      <c r="AD822"/>
      <c r="AE822"/>
      <c r="AF822"/>
      <c r="AG822"/>
      <c r="AH822"/>
      <c r="AI822"/>
      <c r="AJ822"/>
      <c r="AK822"/>
      <c r="AL822"/>
      <c r="AM822"/>
      <c r="AN822"/>
    </row>
    <row r="823" spans="13:40" x14ac:dyDescent="0.25">
      <c r="M823"/>
      <c r="N823" s="1"/>
      <c r="O823" s="1"/>
      <c r="P823" s="1"/>
      <c r="Q823"/>
      <c r="R823"/>
      <c r="S823"/>
      <c r="T823"/>
      <c r="U823"/>
      <c r="V823"/>
      <c r="W823"/>
      <c r="X823"/>
      <c r="Y823"/>
      <c r="Z823"/>
      <c r="AA823"/>
      <c r="AB823"/>
      <c r="AC823"/>
      <c r="AD823"/>
      <c r="AE823"/>
      <c r="AF823"/>
      <c r="AG823"/>
      <c r="AH823"/>
      <c r="AI823"/>
      <c r="AJ823"/>
      <c r="AK823"/>
      <c r="AL823"/>
      <c r="AM823"/>
      <c r="AN823"/>
    </row>
    <row r="824" spans="13:40" x14ac:dyDescent="0.25">
      <c r="M824"/>
      <c r="N824" s="1"/>
      <c r="O824" s="1"/>
      <c r="P824" s="1"/>
      <c r="Q824"/>
      <c r="R824"/>
      <c r="S824"/>
      <c r="T824"/>
      <c r="U824"/>
      <c r="V824"/>
      <c r="W824"/>
      <c r="X824"/>
      <c r="Y824"/>
      <c r="Z824"/>
      <c r="AA824"/>
      <c r="AB824"/>
      <c r="AC824"/>
      <c r="AD824"/>
      <c r="AE824"/>
      <c r="AF824"/>
      <c r="AG824"/>
      <c r="AH824"/>
      <c r="AI824"/>
      <c r="AJ824"/>
      <c r="AK824"/>
      <c r="AL824"/>
      <c r="AM824"/>
      <c r="AN824"/>
    </row>
    <row r="825" spans="13:40" x14ac:dyDescent="0.25">
      <c r="M825"/>
      <c r="N825" s="1"/>
      <c r="O825" s="1"/>
      <c r="P825" s="1"/>
      <c r="Q825"/>
      <c r="R825"/>
      <c r="S825"/>
      <c r="T825"/>
      <c r="U825"/>
      <c r="V825"/>
      <c r="W825"/>
      <c r="X825"/>
      <c r="Y825"/>
      <c r="Z825"/>
      <c r="AA825"/>
      <c r="AB825"/>
      <c r="AC825"/>
      <c r="AD825"/>
      <c r="AE825"/>
      <c r="AF825"/>
      <c r="AG825"/>
      <c r="AH825"/>
      <c r="AI825"/>
      <c r="AJ825"/>
      <c r="AK825"/>
      <c r="AL825"/>
      <c r="AM825"/>
      <c r="AN825"/>
    </row>
    <row r="826" spans="13:40" x14ac:dyDescent="0.25">
      <c r="M826"/>
      <c r="N826" s="1"/>
      <c r="O826" s="1"/>
      <c r="P826" s="1"/>
      <c r="Q826"/>
      <c r="R826"/>
      <c r="S826"/>
      <c r="T826"/>
      <c r="U826"/>
      <c r="V826"/>
      <c r="W826"/>
      <c r="X826"/>
      <c r="Y826"/>
      <c r="Z826"/>
      <c r="AA826"/>
      <c r="AB826"/>
      <c r="AC826"/>
      <c r="AD826"/>
      <c r="AE826"/>
      <c r="AF826"/>
      <c r="AG826"/>
      <c r="AH826"/>
      <c r="AI826"/>
      <c r="AJ826"/>
      <c r="AK826"/>
      <c r="AL826"/>
      <c r="AM826"/>
      <c r="AN826"/>
    </row>
    <row r="827" spans="13:40" x14ac:dyDescent="0.25">
      <c r="M827"/>
      <c r="N827" s="1"/>
      <c r="O827" s="1"/>
      <c r="P827" s="1"/>
      <c r="Q827"/>
      <c r="R827"/>
      <c r="S827"/>
      <c r="T827"/>
      <c r="U827"/>
      <c r="V827"/>
      <c r="W827"/>
      <c r="X827"/>
      <c r="Y827"/>
      <c r="Z827"/>
      <c r="AA827"/>
      <c r="AB827"/>
      <c r="AC827"/>
      <c r="AD827"/>
      <c r="AE827"/>
      <c r="AF827"/>
      <c r="AG827"/>
      <c r="AH827"/>
      <c r="AI827"/>
      <c r="AJ827"/>
      <c r="AK827"/>
      <c r="AL827"/>
      <c r="AM827"/>
      <c r="AN827"/>
    </row>
    <row r="828" spans="13:40" x14ac:dyDescent="0.25">
      <c r="M828"/>
      <c r="N828" s="1"/>
      <c r="O828" s="1"/>
      <c r="P828" s="1"/>
      <c r="Q828"/>
      <c r="R828"/>
      <c r="S828"/>
      <c r="T828"/>
      <c r="U828"/>
      <c r="V828"/>
      <c r="W828"/>
      <c r="X828"/>
      <c r="Y828"/>
      <c r="Z828"/>
      <c r="AA828"/>
      <c r="AB828"/>
      <c r="AC828"/>
      <c r="AD828"/>
      <c r="AE828"/>
      <c r="AF828"/>
      <c r="AG828"/>
      <c r="AH828"/>
      <c r="AI828"/>
      <c r="AJ828"/>
      <c r="AK828"/>
      <c r="AL828"/>
      <c r="AM828"/>
      <c r="AN828"/>
    </row>
    <row r="829" spans="13:40" x14ac:dyDescent="0.25">
      <c r="M829"/>
      <c r="N829" s="1"/>
      <c r="O829" s="1"/>
      <c r="P829" s="1"/>
      <c r="Q829"/>
      <c r="R829"/>
      <c r="S829"/>
      <c r="T829"/>
      <c r="U829"/>
      <c r="V829"/>
      <c r="W829"/>
      <c r="X829"/>
      <c r="Y829"/>
      <c r="Z829"/>
      <c r="AA829"/>
      <c r="AB829"/>
      <c r="AC829"/>
      <c r="AD829"/>
      <c r="AE829"/>
      <c r="AF829"/>
      <c r="AG829"/>
      <c r="AH829"/>
      <c r="AI829"/>
      <c r="AJ829"/>
      <c r="AK829"/>
      <c r="AL829"/>
      <c r="AM829"/>
      <c r="AN829"/>
    </row>
    <row r="830" spans="13:40" x14ac:dyDescent="0.25">
      <c r="M830"/>
      <c r="N830" s="1"/>
      <c r="O830" s="1"/>
      <c r="P830" s="1"/>
      <c r="Q830"/>
      <c r="R830"/>
      <c r="S830"/>
      <c r="T830"/>
      <c r="U830"/>
      <c r="V830"/>
      <c r="W830"/>
      <c r="X830"/>
      <c r="Y830"/>
      <c r="Z830"/>
      <c r="AA830"/>
      <c r="AB830"/>
      <c r="AC830"/>
      <c r="AD830"/>
      <c r="AE830"/>
      <c r="AF830"/>
      <c r="AG830"/>
      <c r="AH830"/>
      <c r="AI830"/>
      <c r="AJ830"/>
      <c r="AK830"/>
      <c r="AL830"/>
      <c r="AM830"/>
      <c r="AN830"/>
    </row>
    <row r="831" spans="13:40" x14ac:dyDescent="0.25">
      <c r="M831"/>
      <c r="N831" s="1"/>
      <c r="O831" s="1"/>
      <c r="P831" s="1"/>
      <c r="Q831"/>
      <c r="R831"/>
      <c r="S831"/>
      <c r="T831"/>
      <c r="U831"/>
      <c r="V831"/>
      <c r="W831"/>
      <c r="X831"/>
      <c r="Y831"/>
      <c r="Z831"/>
      <c r="AA831"/>
      <c r="AB831"/>
      <c r="AC831"/>
      <c r="AD831"/>
      <c r="AE831"/>
      <c r="AF831"/>
      <c r="AG831"/>
      <c r="AH831"/>
      <c r="AI831"/>
      <c r="AJ831"/>
      <c r="AK831"/>
      <c r="AL831"/>
      <c r="AM831"/>
      <c r="AN831"/>
    </row>
    <row r="832" spans="13:40" x14ac:dyDescent="0.25">
      <c r="M832"/>
      <c r="N832" s="1"/>
      <c r="O832" s="1"/>
      <c r="P832" s="1"/>
      <c r="Q832"/>
      <c r="R832"/>
      <c r="S832"/>
      <c r="T832"/>
      <c r="U832"/>
      <c r="V832"/>
      <c r="W832"/>
      <c r="X832"/>
      <c r="Y832"/>
      <c r="Z832"/>
      <c r="AA832"/>
      <c r="AB832"/>
      <c r="AC832"/>
      <c r="AD832"/>
      <c r="AE832"/>
      <c r="AF832"/>
      <c r="AG832"/>
      <c r="AH832"/>
      <c r="AI832"/>
      <c r="AJ832"/>
      <c r="AK832"/>
      <c r="AL832"/>
      <c r="AM832"/>
      <c r="AN832"/>
    </row>
    <row r="833" spans="13:40" x14ac:dyDescent="0.25">
      <c r="M833"/>
      <c r="N833" s="1"/>
      <c r="O833" s="1"/>
      <c r="P833" s="1"/>
      <c r="Q833"/>
      <c r="R833"/>
      <c r="S833"/>
      <c r="T833"/>
      <c r="U833"/>
      <c r="V833"/>
      <c r="W833"/>
      <c r="X833"/>
      <c r="Y833"/>
      <c r="Z833"/>
      <c r="AA833"/>
      <c r="AB833"/>
      <c r="AC833"/>
      <c r="AD833"/>
      <c r="AE833"/>
      <c r="AF833"/>
      <c r="AG833"/>
      <c r="AH833"/>
      <c r="AI833"/>
      <c r="AJ833"/>
      <c r="AK833"/>
      <c r="AL833"/>
      <c r="AM833"/>
      <c r="AN833"/>
    </row>
    <row r="834" spans="13:40" x14ac:dyDescent="0.25">
      <c r="M834"/>
      <c r="N834" s="1"/>
      <c r="O834" s="1"/>
      <c r="P834" s="1"/>
      <c r="Q834"/>
      <c r="R834"/>
      <c r="S834"/>
      <c r="T834"/>
      <c r="U834"/>
      <c r="V834"/>
      <c r="W834"/>
      <c r="X834"/>
      <c r="Y834"/>
      <c r="Z834"/>
      <c r="AA834"/>
      <c r="AB834"/>
      <c r="AC834"/>
      <c r="AD834"/>
      <c r="AE834"/>
      <c r="AF834"/>
      <c r="AG834"/>
      <c r="AH834"/>
      <c r="AI834"/>
      <c r="AJ834"/>
      <c r="AK834"/>
      <c r="AL834"/>
      <c r="AM834"/>
      <c r="AN834"/>
    </row>
    <row r="835" spans="13:40" x14ac:dyDescent="0.25">
      <c r="M835"/>
      <c r="N835" s="1"/>
      <c r="O835" s="1"/>
      <c r="P835" s="1"/>
      <c r="Q835"/>
      <c r="R835"/>
      <c r="S835"/>
      <c r="T835"/>
      <c r="U835"/>
      <c r="V835"/>
      <c r="W835"/>
      <c r="X835"/>
      <c r="Y835"/>
      <c r="Z835"/>
      <c r="AA835"/>
      <c r="AB835"/>
      <c r="AC835"/>
      <c r="AD835"/>
      <c r="AE835"/>
      <c r="AF835"/>
      <c r="AG835"/>
      <c r="AH835"/>
      <c r="AI835"/>
      <c r="AJ835"/>
      <c r="AK835"/>
      <c r="AL835"/>
      <c r="AM835"/>
      <c r="AN835"/>
    </row>
    <row r="836" spans="13:40" x14ac:dyDescent="0.25">
      <c r="M836"/>
      <c r="N836" s="1"/>
      <c r="O836" s="1"/>
      <c r="P836" s="1"/>
      <c r="Q836"/>
      <c r="R836"/>
      <c r="S836"/>
      <c r="T836"/>
      <c r="U836"/>
      <c r="V836"/>
      <c r="W836"/>
      <c r="X836"/>
      <c r="Y836"/>
      <c r="Z836"/>
      <c r="AA836"/>
      <c r="AB836"/>
      <c r="AC836"/>
      <c r="AD836"/>
      <c r="AE836"/>
      <c r="AF836"/>
      <c r="AG836"/>
      <c r="AH836"/>
      <c r="AI836"/>
      <c r="AJ836"/>
      <c r="AK836"/>
      <c r="AL836"/>
      <c r="AM836"/>
      <c r="AN836"/>
    </row>
    <row r="837" spans="13:40" x14ac:dyDescent="0.25">
      <c r="M837"/>
      <c r="N837" s="1"/>
      <c r="O837" s="1"/>
      <c r="P837" s="1"/>
      <c r="Q837"/>
      <c r="R837"/>
      <c r="S837"/>
      <c r="T837"/>
      <c r="U837"/>
      <c r="V837"/>
      <c r="W837"/>
      <c r="X837"/>
      <c r="Y837"/>
      <c r="Z837"/>
      <c r="AA837"/>
      <c r="AB837"/>
      <c r="AC837"/>
      <c r="AD837"/>
      <c r="AE837"/>
      <c r="AF837"/>
      <c r="AG837"/>
      <c r="AH837"/>
      <c r="AI837"/>
      <c r="AJ837"/>
      <c r="AK837"/>
      <c r="AL837"/>
      <c r="AM837"/>
      <c r="AN837"/>
    </row>
    <row r="838" spans="13:40" x14ac:dyDescent="0.25">
      <c r="M838"/>
      <c r="N838" s="1"/>
      <c r="O838" s="1"/>
      <c r="P838" s="1"/>
      <c r="Q838"/>
      <c r="R838"/>
      <c r="S838"/>
      <c r="T838"/>
      <c r="U838"/>
      <c r="V838"/>
      <c r="W838"/>
      <c r="X838"/>
      <c r="Y838"/>
      <c r="Z838"/>
      <c r="AA838"/>
      <c r="AB838"/>
      <c r="AC838"/>
      <c r="AD838"/>
      <c r="AE838"/>
      <c r="AF838"/>
      <c r="AG838"/>
      <c r="AH838"/>
      <c r="AI838"/>
      <c r="AJ838"/>
      <c r="AK838"/>
      <c r="AL838"/>
      <c r="AM838"/>
      <c r="AN838"/>
    </row>
    <row r="839" spans="13:40" x14ac:dyDescent="0.25">
      <c r="M839"/>
      <c r="N839" s="1"/>
      <c r="O839" s="1"/>
      <c r="P839" s="1"/>
      <c r="Q839"/>
      <c r="R839"/>
      <c r="S839"/>
      <c r="T839"/>
      <c r="U839"/>
      <c r="V839"/>
      <c r="W839"/>
      <c r="X839"/>
      <c r="Y839"/>
      <c r="Z839"/>
      <c r="AA839"/>
      <c r="AB839"/>
      <c r="AC839"/>
      <c r="AD839"/>
      <c r="AE839"/>
      <c r="AF839"/>
      <c r="AG839"/>
      <c r="AH839"/>
      <c r="AI839"/>
      <c r="AJ839"/>
      <c r="AK839"/>
      <c r="AL839"/>
      <c r="AM839"/>
      <c r="AN839"/>
    </row>
    <row r="840" spans="13:40" x14ac:dyDescent="0.25">
      <c r="M840"/>
      <c r="N840" s="1"/>
      <c r="O840" s="1"/>
      <c r="P840" s="1"/>
      <c r="Q840"/>
      <c r="R840"/>
      <c r="S840"/>
      <c r="T840"/>
      <c r="U840"/>
      <c r="V840"/>
      <c r="W840"/>
      <c r="X840"/>
      <c r="Y840"/>
      <c r="Z840"/>
      <c r="AA840"/>
      <c r="AB840"/>
      <c r="AC840"/>
      <c r="AD840"/>
      <c r="AE840"/>
      <c r="AF840"/>
      <c r="AG840"/>
      <c r="AH840"/>
      <c r="AI840"/>
      <c r="AJ840"/>
      <c r="AK840"/>
      <c r="AL840"/>
      <c r="AM840"/>
      <c r="AN840"/>
    </row>
    <row r="841" spans="13:40" x14ac:dyDescent="0.25">
      <c r="M841"/>
      <c r="N841" s="1"/>
      <c r="O841" s="1"/>
      <c r="P841" s="1"/>
      <c r="Q841"/>
      <c r="R841"/>
      <c r="S841"/>
      <c r="T841"/>
      <c r="U841"/>
      <c r="V841"/>
      <c r="W841"/>
      <c r="X841"/>
      <c r="Y841"/>
      <c r="Z841"/>
      <c r="AA841"/>
      <c r="AB841"/>
      <c r="AC841"/>
      <c r="AD841"/>
      <c r="AE841"/>
      <c r="AF841"/>
      <c r="AG841"/>
      <c r="AH841"/>
      <c r="AI841"/>
      <c r="AJ841"/>
      <c r="AK841"/>
      <c r="AL841"/>
      <c r="AM841"/>
      <c r="AN841"/>
    </row>
    <row r="842" spans="13:40" x14ac:dyDescent="0.25">
      <c r="M842"/>
      <c r="N842" s="1"/>
      <c r="O842" s="1"/>
      <c r="P842" s="1"/>
      <c r="Q842"/>
      <c r="R842"/>
      <c r="S842"/>
      <c r="T842"/>
      <c r="U842"/>
      <c r="V842"/>
      <c r="W842"/>
      <c r="X842"/>
      <c r="Y842"/>
      <c r="Z842"/>
      <c r="AA842"/>
      <c r="AB842"/>
      <c r="AC842"/>
      <c r="AD842"/>
      <c r="AE842"/>
      <c r="AF842"/>
      <c r="AG842"/>
      <c r="AH842"/>
      <c r="AI842"/>
      <c r="AJ842"/>
      <c r="AK842"/>
      <c r="AL842"/>
      <c r="AM842"/>
      <c r="AN842"/>
    </row>
    <row r="843" spans="13:40" x14ac:dyDescent="0.25">
      <c r="M843"/>
      <c r="N843" s="1"/>
      <c r="O843" s="1"/>
      <c r="P843" s="1"/>
      <c r="Q843"/>
      <c r="R843"/>
      <c r="S843"/>
      <c r="T843"/>
      <c r="U843"/>
      <c r="V843"/>
      <c r="W843"/>
      <c r="X843"/>
      <c r="Y843"/>
      <c r="Z843"/>
      <c r="AA843"/>
      <c r="AB843"/>
      <c r="AC843"/>
      <c r="AD843"/>
      <c r="AE843"/>
      <c r="AF843"/>
      <c r="AG843"/>
      <c r="AH843"/>
      <c r="AI843"/>
      <c r="AJ843"/>
      <c r="AK843"/>
      <c r="AL843"/>
      <c r="AM843"/>
      <c r="AN843"/>
    </row>
    <row r="844" spans="13:40" x14ac:dyDescent="0.25">
      <c r="M844"/>
      <c r="N844" s="1"/>
      <c r="O844" s="1"/>
      <c r="P844" s="1"/>
      <c r="Q844"/>
      <c r="R844"/>
      <c r="S844"/>
      <c r="T844"/>
      <c r="U844"/>
      <c r="V844"/>
      <c r="W844"/>
      <c r="X844"/>
      <c r="Y844"/>
      <c r="Z844"/>
      <c r="AA844"/>
      <c r="AB844"/>
      <c r="AC844"/>
      <c r="AD844"/>
      <c r="AE844"/>
      <c r="AF844"/>
      <c r="AG844"/>
      <c r="AH844"/>
      <c r="AI844"/>
      <c r="AJ844"/>
      <c r="AK844"/>
      <c r="AL844"/>
      <c r="AM844"/>
      <c r="AN844"/>
    </row>
    <row r="845" spans="13:40" x14ac:dyDescent="0.25">
      <c r="M845"/>
      <c r="N845" s="1"/>
      <c r="O845" s="1"/>
      <c r="P845" s="1"/>
      <c r="Q845"/>
      <c r="R845"/>
      <c r="S845"/>
      <c r="T845"/>
      <c r="U845"/>
      <c r="V845"/>
      <c r="W845"/>
      <c r="X845"/>
      <c r="Y845"/>
      <c r="Z845"/>
      <c r="AA845"/>
      <c r="AB845"/>
      <c r="AC845"/>
      <c r="AD845"/>
      <c r="AE845"/>
      <c r="AF845"/>
      <c r="AG845"/>
      <c r="AH845"/>
      <c r="AI845"/>
      <c r="AJ845"/>
      <c r="AK845"/>
      <c r="AL845"/>
      <c r="AM845"/>
      <c r="AN845"/>
    </row>
    <row r="846" spans="13:40" x14ac:dyDescent="0.25">
      <c r="M846"/>
      <c r="N846" s="1"/>
      <c r="O846" s="1"/>
      <c r="P846" s="1"/>
      <c r="Q846"/>
      <c r="R846"/>
      <c r="S846"/>
      <c r="T846"/>
      <c r="U846"/>
      <c r="V846"/>
      <c r="W846"/>
      <c r="X846"/>
      <c r="Y846"/>
      <c r="Z846"/>
      <c r="AA846"/>
      <c r="AB846"/>
      <c r="AC846"/>
      <c r="AD846"/>
      <c r="AE846"/>
      <c r="AF846"/>
      <c r="AG846"/>
      <c r="AH846"/>
      <c r="AI846"/>
      <c r="AJ846"/>
      <c r="AK846"/>
      <c r="AL846"/>
      <c r="AM846"/>
      <c r="AN846"/>
    </row>
    <row r="847" spans="13:40" x14ac:dyDescent="0.25">
      <c r="M847"/>
      <c r="N847" s="1"/>
      <c r="O847" s="1"/>
      <c r="P847" s="1"/>
      <c r="Q847"/>
      <c r="R847"/>
      <c r="S847"/>
      <c r="T847"/>
      <c r="U847"/>
      <c r="V847"/>
      <c r="W847"/>
      <c r="X847"/>
      <c r="Y847"/>
      <c r="Z847"/>
      <c r="AA847"/>
      <c r="AB847"/>
      <c r="AC847"/>
      <c r="AD847"/>
      <c r="AE847"/>
      <c r="AF847"/>
      <c r="AG847"/>
      <c r="AH847"/>
      <c r="AI847"/>
      <c r="AJ847"/>
      <c r="AK847"/>
      <c r="AL847"/>
      <c r="AM847"/>
      <c r="AN847"/>
    </row>
    <row r="848" spans="13:40" x14ac:dyDescent="0.25">
      <c r="M848"/>
      <c r="N848" s="1"/>
      <c r="O848" s="1"/>
      <c r="P848" s="1"/>
      <c r="Q848"/>
      <c r="R848"/>
      <c r="S848"/>
      <c r="T848"/>
      <c r="U848"/>
      <c r="V848"/>
      <c r="W848"/>
      <c r="X848"/>
      <c r="Y848"/>
      <c r="Z848"/>
      <c r="AA848"/>
      <c r="AB848"/>
      <c r="AC848"/>
      <c r="AD848"/>
      <c r="AE848"/>
      <c r="AF848"/>
      <c r="AG848"/>
      <c r="AH848"/>
      <c r="AI848"/>
      <c r="AJ848"/>
      <c r="AK848"/>
      <c r="AL848"/>
      <c r="AM848"/>
      <c r="AN848"/>
    </row>
    <row r="849" spans="13:40" x14ac:dyDescent="0.25">
      <c r="M849"/>
      <c r="N849" s="1"/>
      <c r="O849" s="1"/>
      <c r="P849" s="1"/>
      <c r="Q849"/>
      <c r="R849"/>
      <c r="S849"/>
      <c r="T849"/>
      <c r="U849"/>
      <c r="V849"/>
      <c r="W849"/>
      <c r="X849"/>
      <c r="Y849"/>
      <c r="Z849"/>
      <c r="AA849"/>
      <c r="AB849"/>
      <c r="AC849"/>
      <c r="AD849"/>
      <c r="AE849"/>
      <c r="AF849"/>
      <c r="AG849"/>
      <c r="AH849"/>
      <c r="AI849"/>
      <c r="AJ849"/>
      <c r="AK849"/>
      <c r="AL849"/>
      <c r="AM849"/>
      <c r="AN849"/>
    </row>
    <row r="850" spans="13:40" x14ac:dyDescent="0.25">
      <c r="M850"/>
      <c r="N850" s="1"/>
      <c r="O850" s="1"/>
      <c r="P850" s="1"/>
      <c r="Q850"/>
      <c r="R850"/>
      <c r="S850"/>
      <c r="T850"/>
      <c r="U850"/>
      <c r="V850"/>
      <c r="W850"/>
      <c r="X850"/>
      <c r="Y850"/>
      <c r="Z850"/>
      <c r="AA850"/>
      <c r="AB850"/>
      <c r="AC850"/>
      <c r="AD850"/>
      <c r="AE850"/>
      <c r="AF850"/>
      <c r="AG850"/>
      <c r="AH850"/>
      <c r="AI850"/>
      <c r="AJ850"/>
      <c r="AK850"/>
      <c r="AL850"/>
      <c r="AM850"/>
      <c r="AN850"/>
    </row>
  </sheetData>
  <mergeCells count="23">
    <mergeCell ref="A6:A7"/>
    <mergeCell ref="A9:A10"/>
    <mergeCell ref="F16:F18"/>
    <mergeCell ref="G16:G18"/>
    <mergeCell ref="B1:I1"/>
    <mergeCell ref="E3:G3"/>
    <mergeCell ref="K4:K5"/>
    <mergeCell ref="L4:L5"/>
    <mergeCell ref="N4:N5"/>
    <mergeCell ref="I3:L3"/>
    <mergeCell ref="N6:N8"/>
    <mergeCell ref="O6:Q8"/>
    <mergeCell ref="N2:Q2"/>
    <mergeCell ref="B13:B14"/>
    <mergeCell ref="D13:D14"/>
    <mergeCell ref="E14:E15"/>
    <mergeCell ref="I13:J16"/>
    <mergeCell ref="B4:D4"/>
    <mergeCell ref="O4:Q5"/>
    <mergeCell ref="C14:C15"/>
    <mergeCell ref="K13:L16"/>
    <mergeCell ref="B6:D7"/>
    <mergeCell ref="B9:D10"/>
  </mergeCells>
  <pageMargins left="0.7" right="0.7" top="0.75" bottom="0.75" header="0.3" footer="0.3"/>
  <drawing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Sheet1!$A$2:$A$17</xm:f>
          </x14:formula1>
          <xm:sqref>C18 E18</xm:sqref>
        </x14:dataValidation>
        <x14:dataValidation type="list" allowBlank="1" showInputMessage="1" showErrorMessage="1">
          <x14:formula1>
            <xm:f>Sheet1!$C$2:$C$4</xm:f>
          </x14:formula1>
          <xm:sqref>O13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C2" sqref="C2:D4"/>
    </sheetView>
  </sheetViews>
  <sheetFormatPr baseColWidth="10" defaultRowHeight="15" x14ac:dyDescent="0.25"/>
  <cols>
    <col min="1" max="1" width="24" customWidth="1"/>
  </cols>
  <sheetData>
    <row r="1" spans="1:3" x14ac:dyDescent="0.25">
      <c r="A1" t="s">
        <v>123</v>
      </c>
    </row>
    <row r="2" spans="1:3" ht="16" x14ac:dyDescent="0.25">
      <c r="A2" t="s">
        <v>123</v>
      </c>
      <c r="C2" s="2" t="s">
        <v>144</v>
      </c>
    </row>
    <row r="3" spans="1:3" ht="16" x14ac:dyDescent="0.25">
      <c r="C3" s="2" t="s">
        <v>33</v>
      </c>
    </row>
    <row r="4" spans="1:3" ht="16" x14ac:dyDescent="0.25">
      <c r="A4" t="s">
        <v>124</v>
      </c>
      <c r="C4" s="2" t="s">
        <v>29</v>
      </c>
    </row>
    <row r="5" spans="1:3" x14ac:dyDescent="0.25">
      <c r="A5" t="s">
        <v>125</v>
      </c>
    </row>
    <row r="6" spans="1:3" x14ac:dyDescent="0.25">
      <c r="A6" t="s">
        <v>126</v>
      </c>
    </row>
    <row r="7" spans="1:3" x14ac:dyDescent="0.25">
      <c r="A7" t="s">
        <v>127</v>
      </c>
    </row>
    <row r="8" spans="1:3" x14ac:dyDescent="0.25">
      <c r="A8" t="s">
        <v>128</v>
      </c>
    </row>
    <row r="9" spans="1:3" x14ac:dyDescent="0.25">
      <c r="A9" t="s">
        <v>129</v>
      </c>
    </row>
    <row r="10" spans="1:3" x14ac:dyDescent="0.25">
      <c r="A10" t="s">
        <v>130</v>
      </c>
    </row>
    <row r="11" spans="1:3" x14ac:dyDescent="0.25">
      <c r="A11" t="s">
        <v>131</v>
      </c>
    </row>
    <row r="12" spans="1:3" x14ac:dyDescent="0.25">
      <c r="A12" t="s">
        <v>132</v>
      </c>
    </row>
    <row r="13" spans="1:3" x14ac:dyDescent="0.25">
      <c r="A13" t="s">
        <v>133</v>
      </c>
    </row>
    <row r="14" spans="1:3" x14ac:dyDescent="0.25">
      <c r="A14" t="s">
        <v>134</v>
      </c>
    </row>
    <row r="15" spans="1:3" x14ac:dyDescent="0.25">
      <c r="A15" t="s">
        <v>135</v>
      </c>
    </row>
    <row r="16" spans="1:3" x14ac:dyDescent="0.25">
      <c r="A16" t="s">
        <v>136</v>
      </c>
    </row>
    <row r="17" spans="1:1" x14ac:dyDescent="0.25">
      <c r="A17" t="s">
        <v>137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 me</vt:lpstr>
      <vt:lpstr>Single Sample Test</vt:lpstr>
      <vt:lpstr>Paired sampling</vt:lpstr>
      <vt:lpstr>Unpaired sampling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</dc:creator>
  <cp:lastModifiedBy>VT</cp:lastModifiedBy>
  <dcterms:created xsi:type="dcterms:W3CDTF">2016-10-27T20:20:52Z</dcterms:created>
  <dcterms:modified xsi:type="dcterms:W3CDTF">2017-01-20T04:07:07Z</dcterms:modified>
</cp:coreProperties>
</file>